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2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uxiliar de Escritório Fortalez" sheetId="1" state="visible" r:id="rId2"/>
    <sheet name="Auxiliar de Escritório ARF-Sobr" sheetId="2" state="visible" r:id="rId3"/>
    <sheet name="Uniformes" sheetId="3" state="visible" r:id="rId4"/>
    <sheet name="Resumo G3" sheetId="4" state="visible" r:id="rId5"/>
  </sheets>
  <externalReferences>
    <externalReference r:id="rId6"/>
  </externalReferenc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I73" authorId="0">
      <text>
        <r>
          <rPr>
            <sz val="10"/>
            <rFont val="Arial"/>
            <family val="2"/>
            <charset val="1"/>
          </rPr>
          <t xml:space="preserve">Foi utilizado o mesmo índice de incidência, de 2%, utilizado no afastamento por materinidade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I73" authorId="0">
      <text>
        <r>
          <rPr>
            <sz val="10"/>
            <rFont val="Arial"/>
            <family val="2"/>
            <charset val="1"/>
          </rPr>
          <t xml:space="preserve">Foi utilizado o mesmo índice de incidência, de 2%, utilizado no afastamento por materinidade
</t>
        </r>
      </text>
    </comment>
  </commentList>
</comments>
</file>

<file path=xl/sharedStrings.xml><?xml version="1.0" encoding="utf-8"?>
<sst xmlns="http://schemas.openxmlformats.org/spreadsheetml/2006/main" count="529" uniqueCount="191">
  <si>
    <r>
      <rPr>
        <b val="true"/>
        <sz val="18"/>
        <color rgb="FF000000"/>
        <rFont val="Arial"/>
        <family val="2"/>
        <charset val="1"/>
      </rPr>
      <t xml:space="preserve">GRUPO 3 - ITEM 13 - Pregão SRRF03 nº 19/2021
</t>
    </r>
    <r>
      <rPr>
        <b val="true"/>
        <sz val="18"/>
        <color rgb="FF0000FF"/>
        <rFont val="Arial"/>
        <family val="2"/>
        <charset val="1"/>
      </rPr>
      <t xml:space="preserve">Conta Vinculada
</t>
    </r>
    <r>
      <rPr>
        <b val="true"/>
        <sz val="18"/>
        <color rgb="FF000000"/>
        <rFont val="Arial"/>
        <family val="2"/>
        <charset val="1"/>
      </rPr>
      <t xml:space="preserve">PLANILHA DE CUSTOS DO CONTRATO</t>
    </r>
  </si>
  <si>
    <t xml:space="preserve">Nº do processo:</t>
  </si>
  <si>
    <t xml:space="preserve">10380743669/2021-65</t>
  </si>
  <si>
    <t xml:space="preserve">Licitação nº:</t>
  </si>
  <si>
    <t xml:space="preserve">Pregão SRRF03 nº 19/2021</t>
  </si>
  <si>
    <r>
      <rPr>
        <b val="true"/>
        <sz val="10"/>
        <color rgb="FF000000"/>
        <rFont val="Arial"/>
        <family val="2"/>
        <charset val="1"/>
      </rPr>
      <t xml:space="preserve">Dia:</t>
    </r>
    <r>
      <rPr>
        <sz val="10"/>
        <color rgb="FF000000"/>
        <rFont val="Arial"/>
        <family val="2"/>
        <charset val="1"/>
      </rPr>
      <t xml:space="preserve"> xx</t>
    </r>
    <r>
      <rPr>
        <sz val="10"/>
        <color rgb="FFFF0000"/>
        <rFont val="Arial"/>
        <family val="2"/>
        <charset val="1"/>
      </rPr>
      <t xml:space="preserve">/12/2021  às 9h 00min</t>
    </r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</si>
  <si>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</si>
  <si>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</si>
  <si>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</si>
  <si>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xx/xx/202x</t>
  </si>
  <si>
    <t xml:space="preserve">B</t>
  </si>
  <si>
    <t xml:space="preserve">Município/UF</t>
  </si>
  <si>
    <t xml:space="preserve">Fortaleza/CE</t>
  </si>
  <si>
    <t xml:space="preserve">C</t>
  </si>
  <si>
    <t xml:space="preserve">Ano do Acordo, Convenção ou Dissídio Coletivo</t>
  </si>
  <si>
    <t xml:space="preserve">01/01/2021 a 31/12/2021
CE000173/2021</t>
  </si>
  <si>
    <t xml:space="preserve">D</t>
  </si>
  <si>
    <t xml:space="preserve">Número de meses de execução contratual</t>
  </si>
  <si>
    <t xml:space="preserve">IDENTIFICAÇÃO DO SERVIÇO</t>
  </si>
  <si>
    <t xml:space="preserve">Tipo de Serviço:</t>
  </si>
  <si>
    <t xml:space="preserve">Unidade
de
Medida</t>
  </si>
  <si>
    <t xml:space="preserve">Quantidade total a contratar (Em função da unidade de medida)</t>
  </si>
  <si>
    <t xml:space="preserve">   Auxiliar de Escritório</t>
  </si>
  <si>
    <t xml:space="preserve">posto</t>
  </si>
  <si>
    <t xml:space="preserve">Nota 1: Esta tabela poderá ser adaptada às características do serviço contratado, inclusive no que concerne às rubricas e suas respectivas provisões e/ou estimativas, desde que haja justificativa.
Nota 2: As provisões constantes desta planilha poderão ser desnecessárias quando se tratar de determinados serviços que prescindam da dedicação exclusiva dos trabalhadores da contratada para com a Administração.</t>
  </si>
  <si>
    <r>
      <rPr>
        <b val="true"/>
        <sz val="15"/>
        <color rgb="FF000000"/>
        <rFont val="Arial"/>
        <family val="2"/>
        <charset val="1"/>
      </rPr>
      <t xml:space="preserve">1. MÓDULOS
</t>
    </r>
    <r>
      <rPr>
        <b val="true"/>
        <sz val="12"/>
        <color rgb="FF000000"/>
        <rFont val="Arial"/>
        <family val="2"/>
        <charset val="1"/>
      </rPr>
      <t xml:space="preserve">Mão de obra
</t>
    </r>
    <r>
      <rPr>
        <b val="true"/>
        <sz val="11"/>
        <color rgb="FF000000"/>
        <rFont val="Arial"/>
        <family val="2"/>
        <charset val="1"/>
      </rPr>
      <t xml:space="preserve">Mão de obra vinculada à execução contratual</t>
    </r>
  </si>
  <si>
    <t xml:space="preserve">Dados para composição dos custos referente à mão de obra</t>
  </si>
  <si>
    <t xml:space="preserve">Tipo de Serviço (mesmo serviço com características distintas)</t>
  </si>
  <si>
    <t xml:space="preserve">Auxiliar de Escritório</t>
  </si>
  <si>
    <t xml:space="preserve">Classificação Brasileira de Ocupações (CBO)</t>
  </si>
  <si>
    <t xml:space="preserve">4110-05</t>
  </si>
  <si>
    <r>
      <rPr>
        <b val="true"/>
        <sz val="10"/>
        <color rgb="FF000000"/>
        <rFont val="Arial"/>
        <family val="2"/>
        <charset val="1"/>
      </rPr>
      <t xml:space="preserve">Salário Normativo da Categoria Profissional -</t>
    </r>
    <r>
      <rPr>
        <sz val="10"/>
        <color rgb="FF000000"/>
        <rFont val="Arial"/>
        <family val="2"/>
        <charset val="1"/>
      </rPr>
      <t xml:space="preserve"> </t>
    </r>
    <r>
      <rPr>
        <i val="true"/>
        <sz val="10"/>
        <color rgb="FF0000FF"/>
        <rFont val="Arial"/>
        <family val="2"/>
        <charset val="1"/>
      </rPr>
      <t xml:space="preserve">para a jornada de 44 h/sem</t>
    </r>
  </si>
  <si>
    <t xml:space="preserve">Categoria Profissional (vinculada à execução contratual)</t>
  </si>
  <si>
    <t xml:space="preserve">Auxiliar Administrativo</t>
  </si>
  <si>
    <t xml:space="preserve">Data-Base da Categoria (dia/mês/ano)</t>
  </si>
  <si>
    <t xml:space="preserve">1º de janeiro de 2021</t>
  </si>
  <si>
    <t xml:space="preserve">Nota 1: Deverá ser elaborado um quadro para cada tipo de serviço.
Nota 2: A planilha será calculada considerando o valor mensal do empregado</t>
  </si>
  <si>
    <t xml:space="preserve">Módulo 1: Composição da Remuneração</t>
  </si>
  <si>
    <t xml:space="preserve">Composição da Remuneração</t>
  </si>
  <si>
    <t xml:space="preserve">Percentual
(R$)</t>
  </si>
  <si>
    <t xml:space="preserve">Valor
(R$)</t>
  </si>
  <si>
    <r>
      <rPr>
        <b val="true"/>
        <sz val="10"/>
        <color rgb="FF000000"/>
        <rFont val="Arial"/>
        <family val="2"/>
        <charset val="1"/>
      </rPr>
      <t xml:space="preserve">Salário-Base </t>
    </r>
    <r>
      <rPr>
        <b val="true"/>
        <sz val="10"/>
        <color rgb="FF0000FF"/>
        <rFont val="Arial"/>
        <family val="2"/>
        <charset val="1"/>
      </rPr>
      <t xml:space="preserve">para a jornada de </t>
    </r>
    <r>
      <rPr>
        <b val="true"/>
        <sz val="12"/>
        <color rgb="FF0000FF"/>
        <rFont val="Arial"/>
        <family val="2"/>
        <charset val="1"/>
      </rPr>
      <t xml:space="preserve">44</t>
    </r>
    <r>
      <rPr>
        <b val="true"/>
        <sz val="10"/>
        <color rgb="FF0000FF"/>
        <rFont val="Arial"/>
        <family val="2"/>
        <charset val="1"/>
      </rPr>
      <t xml:space="preserve"> horas semanais </t>
    </r>
  </si>
  <si>
    <t xml:space="preserve">F</t>
  </si>
  <si>
    <t xml:space="preserve">Outros (especificar)                                          </t>
  </si>
  <si>
    <t xml:space="preserve">Total</t>
  </si>
  <si>
    <t xml:space="preserve">Nota1:  O Módulo 1 refere-se ao valor mensal devido ao empregado pela prestação do serviço no período de 12 meses.</t>
  </si>
  <si>
    <t xml:space="preserve">Módulo 2 – Encargos e Benefícios Anuais, Mensais e Diários</t>
  </si>
  <si>
    <t xml:space="preserve">Submódulo 2.1 – 13º (décimo terceiro) Salário e Adicional de Férias</t>
  </si>
  <si>
    <t xml:space="preserve">2.1</t>
  </si>
  <si>
    <r>
      <rPr>
        <b val="true"/>
        <sz val="11"/>
        <color rgb="FF000000"/>
        <rFont val="Arial"/>
        <family val="2"/>
        <charset val="1"/>
      </rPr>
      <t xml:space="preserve">13º (décimo terceiro) Salário</t>
    </r>
    <r>
      <rPr>
        <b val="true"/>
        <sz val="10"/>
        <rFont val="Arial"/>
        <family val="2"/>
        <charset val="1"/>
      </rPr>
      <t xml:space="preserve"> </t>
    </r>
    <r>
      <rPr>
        <b val="true"/>
        <sz val="11"/>
        <rFont val="Arial"/>
        <family val="2"/>
        <charset val="1"/>
      </rPr>
      <t xml:space="preserve">e</t>
    </r>
    <r>
      <rPr>
        <b val="true"/>
        <sz val="11"/>
        <color rgb="FF000000"/>
        <rFont val="Arial"/>
        <family val="2"/>
        <charset val="1"/>
      </rPr>
      <t xml:space="preserve"> Adicional de Férias</t>
    </r>
  </si>
  <si>
    <t xml:space="preserve">Valor (R$)</t>
  </si>
  <si>
    <r>
      <rPr>
        <b val="true"/>
        <sz val="10"/>
        <color rgb="FF000000"/>
        <rFont val="Arial"/>
        <family val="2"/>
        <charset val="1"/>
      </rPr>
      <t xml:space="preserve">13º (décimo terceiro) Salário</t>
    </r>
    <r>
      <rPr>
        <b val="true"/>
        <sz val="11"/>
        <color rgb="FF000000"/>
        <rFont val="Arial"/>
        <family val="2"/>
        <charset val="1"/>
      </rPr>
      <t xml:space="preserve"> </t>
    </r>
    <r>
      <rPr>
        <b val="true"/>
        <sz val="8"/>
        <color rgb="FFFF0000"/>
        <rFont val="Arial"/>
        <family val="2"/>
        <charset val="1"/>
      </rPr>
      <t xml:space="preserve">Obrigatória a cotação de 8,33% sobre o valor do Módulo 1 – Composição da Remuneração, conforme Anexo XII da IN 5/17</t>
    </r>
  </si>
  <si>
    <r>
      <rPr>
        <b val="true"/>
        <sz val="10"/>
        <color rgb="FF000000"/>
        <rFont val="Arial"/>
        <family val="2"/>
        <charset val="1"/>
      </rPr>
      <t xml:space="preserve">Adicional de Férias</t>
    </r>
    <r>
      <rPr>
        <b val="true"/>
        <sz val="10"/>
        <color rgb="FF009900"/>
        <rFont val="Arial"/>
        <family val="2"/>
        <charset val="1"/>
      </rPr>
      <t xml:space="preserve"> </t>
    </r>
    <r>
      <rPr>
        <b val="true"/>
        <sz val="8"/>
        <color rgb="FFFF0000"/>
        <rFont val="Arial"/>
        <family val="2"/>
        <charset val="1"/>
      </rPr>
      <t xml:space="preserve">Obrigatória a cotação de 2,78 sobre o valor do Módulo 1 – Composição da Remuneração. </t>
    </r>
    <r>
      <rPr>
        <b val="true"/>
        <sz val="8"/>
        <color rgb="FF3333FF"/>
        <rFont val="Arial"/>
        <family val="2"/>
        <charset val="1"/>
      </rPr>
      <t xml:space="preserve"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</t>
    </r>
  </si>
  <si>
    <t xml:space="preserve">Nota 1: Como a planilha de custos e formação de preços é calculada mensalmente, provisiona-se proporcionalmente 1/12 (um doze avos) dos valores referentes à gratificação natalina e adicional de férias.
Nota 2: O adicional de férias contido no Submódulo 2.1 corresponde a 1/3 (um terço) da remuneração que por sua vez é dividido por 12 (doze) conforme Nota 1 acima.
</t>
  </si>
  <si>
    <r>
      <rPr>
        <b val="true"/>
        <sz val="11"/>
        <color rgb="FF000000"/>
        <rFont val="Arial"/>
        <family val="2"/>
        <charset val="1"/>
      </rPr>
      <t xml:space="preserve">Submódulo 2.2 - Encargos Previdenciários (GPS), Fundo de Garantia por Tempo de Serviço (FGTS) e outras contribuições </t>
    </r>
    <r>
      <rPr>
        <b val="true"/>
        <sz val="11"/>
        <color rgb="FF0000FF"/>
        <rFont val="Arial"/>
        <family val="2"/>
        <charset val="1"/>
      </rPr>
      <t xml:space="preserve">(Base de cálculo: Módulo 1 + Submódulo 2.1)</t>
    </r>
  </si>
  <si>
    <t xml:space="preserve">2.2</t>
  </si>
  <si>
    <t xml:space="preserve">GPS, FGTS e outras contribuições</t>
  </si>
  <si>
    <t xml:space="preserve">Percentual (%)</t>
  </si>
  <si>
    <t xml:space="preserve">INSS</t>
  </si>
  <si>
    <t xml:space="preserve">Salário Educação</t>
  </si>
  <si>
    <r>
      <rPr>
        <b val="true"/>
        <sz val="10"/>
        <color rgb="FF000000"/>
        <rFont val="Arial"/>
        <family val="2"/>
        <charset val="1"/>
      </rPr>
      <t xml:space="preserve">RAT x FAP
</t>
    </r>
    <r>
      <rPr>
        <b val="true"/>
        <sz val="8"/>
        <color rgb="FFFF0000"/>
        <rFont val="Arial"/>
        <family val="2"/>
        <charset val="1"/>
      </rPr>
      <t xml:space="preserve">Cálculo do valor: % do SAT x FAP (Fator Acidentário de Prevenção de cada empresa)</t>
    </r>
  </si>
  <si>
    <t xml:space="preserve">RAT =</t>
  </si>
  <si>
    <t xml:space="preserve"> FAP =</t>
  </si>
  <si>
    <t xml:space="preserve">SESC ou SESI</t>
  </si>
  <si>
    <t xml:space="preserve">E</t>
  </si>
  <si>
    <t xml:space="preserve">SENAC ou SENAI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</si>
  <si>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</si>
  <si>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</si>
  <si>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</si>
  <si>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</si>
  <si>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</si>
  <si>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r>
      <rPr>
        <sz val="9"/>
        <color rgb="FF000000"/>
        <rFont val="Arial"/>
        <family val="2"/>
        <charset val="1"/>
      </rPr>
      <t xml:space="preserve"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2.1.</t>
    </r>
    <r>
      <rPr>
        <sz val="9"/>
        <color rgb="FF009900"/>
        <rFont val="Arial"/>
        <family val="2"/>
        <charset val="1"/>
      </rPr>
      <t xml:space="preserve">.</t>
    </r>
  </si>
  <si>
    <t xml:space="preserve">Submódulo 2.3 – Benefícios Mensais e Diários</t>
  </si>
  <si>
    <t xml:space="preserve">2.3</t>
  </si>
  <si>
    <t xml:space="preserve">Benefícios Mensais e Diários</t>
  </si>
  <si>
    <r>
      <rPr>
        <b val="true"/>
        <sz val="10"/>
        <color rgb="FF000000"/>
        <rFont val="Arial"/>
        <family val="2"/>
        <charset val="1"/>
      </rPr>
      <t xml:space="preserve">Transporte </t>
    </r>
    <r>
      <rPr>
        <b val="true"/>
        <sz val="10"/>
        <color rgb="FFFF0000"/>
        <rFont val="Arial"/>
        <family val="2"/>
        <charset val="1"/>
      </rPr>
      <t xml:space="preserve">Cálculo do valor: [(2xVTx22) – (6%xSB)]</t>
    </r>
  </si>
  <si>
    <t xml:space="preserve">A.1) Valor da passagem do transporte coletivo no município de prestação dos serviços:</t>
  </si>
  <si>
    <t xml:space="preserve">-</t>
  </si>
  <si>
    <t xml:space="preserve">A.2) Quantidade de passagens por dia por empregado:</t>
  </si>
  <si>
    <t xml:space="preserve">A.3) Quantidade de dias do mês de recebimento de passagens</t>
  </si>
  <si>
    <t xml:space="preserve">A.4) Participação do empregado em percentual do salário-base</t>
  </si>
  <si>
    <r>
      <rPr>
        <b val="true"/>
        <sz val="10"/>
        <color rgb="FF000000"/>
        <rFont val="Arial"/>
        <family val="2"/>
        <charset val="1"/>
      </rPr>
      <t xml:space="preserve">Auxílio-Refeição/Alimentação </t>
    </r>
    <r>
      <rPr>
        <b val="true"/>
        <sz val="8"/>
        <color rgb="FFFF0000"/>
        <rFont val="Arial"/>
        <family val="2"/>
        <charset val="1"/>
      </rPr>
      <t xml:space="preserve">Cálculo do valor = [(22xVA)x(1-1%)]</t>
    </r>
  </si>
  <si>
    <t xml:space="preserve">B.1) Valor do auxílio-alimentação</t>
  </si>
  <si>
    <t xml:space="preserve">B.2) Quantidade de dias do mês de recebimento de auxílio-alimentação</t>
  </si>
  <si>
    <t xml:space="preserve">     B.3) Participação do empregado em percentual sobre o auxílio-alimentação</t>
  </si>
  <si>
    <t xml:space="preserve">Plano de Saúde</t>
  </si>
  <si>
    <t xml:space="preserve">Cesta Básica</t>
  </si>
  <si>
    <t xml:space="preserve">Auxílio Creche</t>
  </si>
  <si>
    <t xml:space="preserve">Auxílio Funeral</t>
  </si>
  <si>
    <t xml:space="preserve"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</si>
  <si>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 xml:space="preserve">Quadro-Resumo do Módulo 2 – Encargos e Benefícios Anuais, Mensais e Diários</t>
  </si>
  <si>
    <t xml:space="preserve">Encargos e Benefícios Anuais, Mensais e Diários</t>
  </si>
  <si>
    <t xml:space="preserve">13º (décimo terceiro) Salário e Adicional de Férias</t>
  </si>
  <si>
    <t xml:space="preserve">Módulo 3 - Provisão para Rescisão</t>
  </si>
  <si>
    <t xml:space="preserve">Provisão para Rescisão</t>
  </si>
  <si>
    <t xml:space="preserve">Valor  (R$)</t>
  </si>
  <si>
    <r>
      <rPr>
        <b val="true"/>
        <sz val="10"/>
        <color rgb="FF000000"/>
        <rFont val="Arial"/>
        <family val="2"/>
        <charset val="1"/>
      </rPr>
      <t xml:space="preserve">Aviso Prévio Indenizado </t>
    </r>
    <r>
      <rPr>
        <b val="true"/>
        <sz val="8"/>
        <color rgb="FFFF0000"/>
        <rFont val="Arial"/>
        <family val="2"/>
        <charset val="1"/>
      </rPr>
      <t xml:space="preserve">Aviso-prévio indenizado Cálculo do valor = {Rem/12 + 13º/12=(Rem/12)/12 + Férias/12=(Rem/12)/12 + (1/3xFérias)/12=1/3x[(Rem/12)/12]} x (30/30=1) x</t>
    </r>
    <r>
      <rPr>
        <b val="true"/>
        <sz val="8"/>
        <color rgb="FF0000FF"/>
        <rFont val="Arial"/>
        <family val="2"/>
        <charset val="1"/>
      </rPr>
      <t xml:space="preserve"> 5%</t>
    </r>
    <r>
      <rPr>
        <b val="true"/>
        <sz val="8"/>
        <color rgb="FFFF0000"/>
        <rFont val="Arial"/>
        <family val="2"/>
        <charset val="1"/>
      </rPr>
      <t xml:space="preserve"> de rotatividade anual - Os reflexos de 13º, F e 1/3F são referentes a 1 mês de APInd - Na prorrogação, poderão ser considerados 3 dias conforme Lei nº 12.506/2011, dependendo da análise do nº de ocorrências deste evento no período</t>
    </r>
  </si>
  <si>
    <t xml:space="preserve">Incidência do FGTS sobre o Aviso Prévio Indenizado</t>
  </si>
  <si>
    <r>
      <rPr>
        <b val="true"/>
        <sz val="10"/>
        <color rgb="FF000000"/>
        <rFont val="Arial"/>
        <family val="2"/>
        <charset val="1"/>
      </rPr>
      <t xml:space="preserve">Aviso Previo Trabalhado </t>
    </r>
    <r>
      <rPr>
        <b val="true"/>
        <sz val="9"/>
        <color rgb="FFFF0000"/>
        <rFont val="Arial"/>
        <family val="2"/>
        <charset val="1"/>
      </rPr>
      <t xml:space="preserve">Cálculo do valor= [(Rem/30)x7]/</t>
    </r>
    <r>
      <rPr>
        <b val="true"/>
        <sz val="11"/>
        <color rgb="FF0000FF"/>
        <rFont val="Arial"/>
        <family val="2"/>
        <charset val="1"/>
      </rPr>
      <t xml:space="preserve">12</t>
    </r>
    <r>
      <rPr>
        <b val="true"/>
        <sz val="9"/>
        <color rgb="FFFF0000"/>
        <rFont val="Arial"/>
        <family val="2"/>
        <charset val="1"/>
      </rPr>
      <t xml:space="preserve"> meses do contratox</t>
    </r>
    <r>
      <rPr>
        <b val="true"/>
        <sz val="9"/>
        <color rgb="FF0000FF"/>
        <rFont val="Arial"/>
        <family val="2"/>
        <charset val="1"/>
      </rPr>
      <t xml:space="preserve">100%</t>
    </r>
    <r>
      <rPr>
        <b val="true"/>
        <sz val="9"/>
        <color rgb="FFFF0000"/>
        <rFont val="Arial"/>
        <family val="2"/>
        <charset val="1"/>
      </rPr>
      <t xml:space="preserve"> dos empregados </t>
    </r>
    <r>
      <rPr>
        <b val="true"/>
        <sz val="8"/>
        <color rgb="FFFF0000"/>
        <rFont val="Arial"/>
        <family val="2"/>
        <charset val="1"/>
      </rPr>
      <t xml:space="preserve">- ao final do contrato</t>
    </r>
  </si>
  <si>
    <t xml:space="preserve">Incidência de GPS, FGTS e outras contribuições sobre o Aviso Prévio Trabalhado         </t>
  </si>
  <si>
    <r>
      <rPr>
        <b val="true"/>
        <sz val="10"/>
        <color rgb="FF000000"/>
        <rFont val="Arial"/>
        <family val="2"/>
        <charset val="1"/>
      </rPr>
      <t xml:space="preserve">Multa do FGTS e contribuição social sobre o Aviso Prévio Trabalhado e sobre o Aviso Prévio Indenizado </t>
    </r>
    <r>
      <rPr>
        <b val="true"/>
        <sz val="8"/>
        <color rgb="FFFF0000"/>
        <rFont val="Arial"/>
        <family val="2"/>
        <charset val="1"/>
      </rPr>
      <t xml:space="preserve">Obrigatória a cotação de </t>
    </r>
    <r>
      <rPr>
        <b val="true"/>
        <sz val="8"/>
        <color rgb="FF3333FF"/>
        <rFont val="Arial"/>
        <family val="2"/>
        <charset val="1"/>
      </rPr>
      <t xml:space="preserve">4</t>
    </r>
    <r>
      <rPr>
        <b val="true"/>
        <sz val="8"/>
        <color rgb="FF0000FF"/>
        <rFont val="Arial"/>
        <family val="2"/>
        <charset val="1"/>
      </rPr>
      <t xml:space="preserve">%</t>
    </r>
    <r>
      <rPr>
        <b val="true"/>
        <sz val="8"/>
        <color rgb="FFFF0000"/>
        <rFont val="Arial"/>
        <family val="2"/>
        <charset val="1"/>
      </rPr>
      <t xml:space="preserve"> sobre o valor do Módulo 1 – Composição da Remuneração, conforme Anexo XII da IN Seges nº 5/2017</t>
    </r>
  </si>
  <si>
    <t xml:space="preserve">Módulo 4 - Custo de Reposição do Profissional Ausente</t>
  </si>
  <si>
    <t xml:space="preserve">Nota 1: Os itens que contemplam o módulo 4 se referem ao custo dos dias trabalhados pelo repositor/substituto quando o empregado alocado na prestação do serviço estiver ausente, conforme as previsões estabelecidas na legislação.</t>
  </si>
  <si>
    <r>
      <rPr>
        <b val="true"/>
        <sz val="11"/>
        <rFont val="Arial"/>
        <family val="2"/>
        <charset val="1"/>
      </rPr>
      <t xml:space="preserve">Base de cálculo para o Custo de Reposição do Profissional Ausente (substituto)</t>
    </r>
    <r>
      <rPr>
        <b val="true"/>
        <sz val="11"/>
        <color rgb="FF0000FF"/>
        <rFont val="Arial"/>
        <family val="2"/>
        <charset val="1"/>
      </rPr>
      <t xml:space="preserve">: BCCPA = MÓDULO 1 + MÓDULO 2  (menos VA e VT) + MÓDULO 3</t>
    </r>
    <r>
      <rPr>
        <b val="true"/>
        <sz val="11"/>
        <color rgb="FFFF0000"/>
        <rFont val="Arial"/>
        <family val="2"/>
        <charset val="1"/>
      </rPr>
      <t xml:space="preserve"> - exceto o Substituto da cobertura de Férias e o Afastamento Maternidade, pois que neste último a Rem e o 13º são compensados pelo INSS</t>
    </r>
  </si>
  <si>
    <t xml:space="preserve">MÓD 1 =</t>
  </si>
  <si>
    <r>
      <rPr>
        <b val="true"/>
        <sz val="10"/>
        <color rgb="FF0000FF"/>
        <rFont val="Arial"/>
        <family val="2"/>
        <charset val="1"/>
      </rPr>
      <t xml:space="preserve">MÓD 2    </t>
    </r>
    <r>
      <rPr>
        <b val="true"/>
        <sz val="10"/>
        <color rgb="FFFF0000"/>
        <rFont val="Arial"/>
        <family val="2"/>
        <charset val="1"/>
      </rPr>
      <t xml:space="preserve">(-VA e - VT)</t>
    </r>
    <r>
      <rPr>
        <b val="true"/>
        <sz val="10"/>
        <color rgb="FF0000FF"/>
        <rFont val="Arial"/>
        <family val="2"/>
        <charset val="1"/>
      </rPr>
      <t xml:space="preserve"> =</t>
    </r>
  </si>
  <si>
    <t xml:space="preserve">MÓD 3 =</t>
  </si>
  <si>
    <t xml:space="preserve">BCCPA =</t>
  </si>
  <si>
    <t xml:space="preserve">Submódulo 4.1 – Substituto nas Ausências Legais</t>
  </si>
  <si>
    <t xml:space="preserve">4.1</t>
  </si>
  <si>
    <t xml:space="preserve">Substituto nas Ausências Legais</t>
  </si>
  <si>
    <r>
      <rPr>
        <b val="true"/>
        <sz val="12"/>
        <color rgb="FF000000"/>
        <rFont val="Arial"/>
        <family val="2"/>
        <charset val="1"/>
      </rPr>
      <t xml:space="preserve">Substituto na cobertura de Férias</t>
    </r>
    <r>
      <rPr>
        <b val="true"/>
        <sz val="10"/>
        <color rgb="FF000000"/>
        <rFont val="Arial"/>
        <family val="2"/>
        <charset val="1"/>
      </rPr>
      <t xml:space="preserve">  </t>
    </r>
    <r>
      <rPr>
        <b val="true"/>
        <sz val="9"/>
        <color rgb="FFFF0000"/>
        <rFont val="Arial"/>
        <family val="2"/>
        <charset val="1"/>
      </rPr>
      <t xml:space="preserve">Obrigatória a cotação de 9,075% sobre o valor do Módulo 1 - Composição da Remuneração, conforme Anexo XII da IN 5/17 (Férias + Adicional = 12,10% = 9,075% + 3,025%)  </t>
    </r>
  </si>
  <si>
    <r>
      <rPr>
        <b val="true"/>
        <sz val="12"/>
        <color rgb="FF000000"/>
        <rFont val="Arial"/>
        <family val="2"/>
        <charset val="1"/>
      </rPr>
      <t xml:space="preserve">Substituto na cobertura de Ausências Legais </t>
    </r>
    <r>
      <rPr>
        <b val="true"/>
        <sz val="10"/>
        <color rgb="FFFF0000"/>
        <rFont val="Arial"/>
        <family val="2"/>
        <charset val="1"/>
      </rPr>
      <t xml:space="preserve">Cálculo do valor = 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/30)x1dia]/12</t>
    </r>
  </si>
  <si>
    <r>
      <rPr>
        <b val="true"/>
        <sz val="12"/>
        <color rgb="FF000000"/>
        <rFont val="Arial"/>
        <family val="2"/>
        <charset val="1"/>
      </rPr>
      <t xml:space="preserve">Substituto na cobertura de Licença-Paternidade
</t>
    </r>
    <r>
      <rPr>
        <b val="true"/>
        <sz val="10"/>
        <color rgb="FFFF0000"/>
        <rFont val="Arial"/>
        <family val="2"/>
        <charset val="1"/>
      </rPr>
      <t xml:space="preserve">Cálculo do valor = 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/30)x5dias]/12}x1,5%</t>
    </r>
  </si>
  <si>
    <r>
      <rPr>
        <b val="true"/>
        <sz val="12"/>
        <color rgb="FF000000"/>
        <rFont val="Arial"/>
        <family val="2"/>
        <charset val="1"/>
      </rPr>
      <t xml:space="preserve">Substituto na cobertura de Ausência por acidente de trabalho
</t>
    </r>
    <r>
      <rPr>
        <b val="true"/>
        <sz val="10"/>
        <color rgb="FFFF0000"/>
        <rFont val="Arial"/>
        <family val="2"/>
        <charset val="1"/>
      </rPr>
      <t xml:space="preserve">Cálculo do valor = {[(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/30)x15dias]/12}x0,78%</t>
    </r>
  </si>
  <si>
    <r>
      <rPr>
        <b val="true"/>
        <sz val="12"/>
        <color rgb="FF000000"/>
        <rFont val="Arial"/>
        <family val="2"/>
        <charset val="1"/>
      </rPr>
      <t xml:space="preserve">Substituto na cobertura de Afastamento Maternidade
</t>
    </r>
    <r>
      <rPr>
        <b val="true"/>
        <sz val="9"/>
        <color rgb="FFFF0000"/>
        <rFont val="Arial"/>
        <family val="2"/>
        <charset val="1"/>
      </rPr>
      <t xml:space="preserve">Cálculo do valor = {[(MÓD1 + MÓD1 / 3) + (SUB2.2 + (SUB2.3 </t>
    </r>
    <r>
      <rPr>
        <b val="true"/>
        <sz val="9"/>
        <color rgb="FF3333FF"/>
        <rFont val="Arial"/>
        <family val="2"/>
        <charset val="1"/>
      </rPr>
      <t xml:space="preserve">- VA - VT</t>
    </r>
    <r>
      <rPr>
        <b val="true"/>
        <sz val="9"/>
        <color rgb="FFFF0000"/>
        <rFont val="Arial"/>
        <family val="2"/>
        <charset val="1"/>
      </rPr>
      <t xml:space="preserve">) + MÓD3)] x (4/12) / 12} x 2%</t>
    </r>
  </si>
  <si>
    <r>
      <rPr>
        <b val="true"/>
        <sz val="12"/>
        <color rgb="FF000000"/>
        <rFont val="Arial"/>
        <family val="2"/>
        <charset val="1"/>
      </rPr>
      <t xml:space="preserve">Substituto na cobertura de Ausência por doença
</t>
    </r>
    <r>
      <rPr>
        <b val="true"/>
        <sz val="10"/>
        <color rgb="FFFF0000"/>
        <rFont val="Arial"/>
        <family val="2"/>
        <charset val="1"/>
      </rPr>
      <t xml:space="preserve">Cálculo do valor = [(</t>
    </r>
    <r>
      <rPr>
        <b val="true"/>
        <sz val="10"/>
        <color rgb="FF0000FF"/>
        <rFont val="Arial"/>
        <family val="2"/>
        <charset val="1"/>
      </rPr>
      <t xml:space="preserve">BCCPA</t>
    </r>
    <r>
      <rPr>
        <b val="true"/>
        <sz val="10"/>
        <color rgb="FFFF0000"/>
        <rFont val="Arial"/>
        <family val="2"/>
        <charset val="1"/>
      </rPr>
      <t xml:space="preserve">)/30)x3dias]/12</t>
    </r>
  </si>
  <si>
    <t xml:space="preserve">Submódulo 4.2 – Substituto na Intrajornada</t>
  </si>
  <si>
    <t xml:space="preserve">4.2</t>
  </si>
  <si>
    <t xml:space="preserve">Substituto na Intrajornada</t>
  </si>
  <si>
    <t xml:space="preserve">Substituto na cobertura de Intervalo para repouso ou alimentação</t>
  </si>
  <si>
    <t xml:space="preserve">Quadro-Resumo do Módulo 4 – Custo de Reposição do Profissional Ausente</t>
  </si>
  <si>
    <t xml:space="preserve">Custo de Reposição do Profissional Ausente</t>
  </si>
  <si>
    <t xml:space="preserve">Módulo 5 – 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</si>
  <si>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</si>
  <si>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</si>
  <si>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</si>
  <si>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</si>
  <si>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(especificar)</t>
  </si>
  <si>
    <t xml:space="preserve">0.00</t>
  </si>
  <si>
    <t xml:space="preserve">Nota: Valores mensais por empregado.</t>
  </si>
  <si>
    <t xml:space="preserve">Módulo 6 -  Custos Indiretos, Lucro e Tributos</t>
  </si>
  <si>
    <t xml:space="preserve">Custos Indiretos, Lucro e Tributos</t>
  </si>
  <si>
    <t xml:space="preserve"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</si>
  <si>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 xml:space="preserve">Custos Indiretos</t>
  </si>
  <si>
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</si>
  <si>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 xml:space="preserve">Lucro</t>
  </si>
  <si>
    <t xml:space="preserve"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</si>
  <si>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 xml:space="preserve">Tributos</t>
  </si>
  <si>
    <t xml:space="preserve">C.1    Tributos Federais (especificar)</t>
  </si>
  <si>
    <r>
      <rPr>
        <b val="true"/>
        <sz val="12"/>
        <color rgb="FF000000"/>
        <rFont val="Arial"/>
        <family val="2"/>
        <charset val="1"/>
      </rPr>
      <t xml:space="preserve">a) Cofins</t>
    </r>
    <r>
      <rPr>
        <b val="true"/>
        <sz val="10"/>
        <color rgb="FF000000"/>
        <rFont val="Arial"/>
        <family val="2"/>
        <charset val="1"/>
      </rPr>
      <t xml:space="preserve"> </t>
    </r>
    <r>
      <rPr>
        <sz val="8"/>
        <color rgb="FFFF0000"/>
        <rFont val="Arial"/>
        <family val="2"/>
        <charset val="1"/>
      </rPr>
      <t xml:space="preserve">(depende do regime de tributação - utilizada a hipótese de Lucro  Presumido)</t>
    </r>
  </si>
  <si>
    <r>
      <rPr>
        <b val="true"/>
        <sz val="12"/>
        <color rgb="FF000000"/>
        <rFont val="Arial"/>
        <family val="2"/>
        <charset val="1"/>
      </rPr>
      <t xml:space="preserve">b) PIS</t>
    </r>
    <r>
      <rPr>
        <b val="true"/>
        <sz val="10"/>
        <color rgb="FF000000"/>
        <rFont val="Arial"/>
        <family val="2"/>
        <charset val="1"/>
      </rPr>
      <t xml:space="preserve"> </t>
    </r>
    <r>
      <rPr>
        <sz val="9"/>
        <color rgb="FFFF0000"/>
        <rFont val="Arial"/>
        <family val="2"/>
        <charset val="1"/>
      </rPr>
      <t xml:space="preserve">(depende do regime de tributação - utilizada a hipótese de Lucro Presumido)</t>
    </r>
  </si>
  <si>
    <r>
      <rPr>
        <b val="true"/>
        <sz val="12"/>
        <color rgb="FF000000"/>
        <rFont val="Arial"/>
        <family val="2"/>
        <charset val="1"/>
      </rPr>
      <t xml:space="preserve">c) IRPJ</t>
    </r>
    <r>
      <rPr>
        <b val="true"/>
        <sz val="12"/>
        <color rgb="FFFF0000"/>
        <rFont val="Arial"/>
        <family val="2"/>
        <charset val="1"/>
      </rPr>
      <t xml:space="preserve"> </t>
    </r>
    <r>
      <rPr>
        <b val="true"/>
        <sz val="12"/>
        <color rgb="FF0000FF"/>
        <rFont val="Arial"/>
        <family val="2"/>
        <charset val="1"/>
      </rPr>
      <t xml:space="preserve">-</t>
    </r>
    <r>
      <rPr>
        <b val="true"/>
        <sz val="9"/>
        <color rgb="FF0000FF"/>
        <rFont val="Arial"/>
        <family val="2"/>
        <charset val="1"/>
      </rPr>
      <t xml:space="preserve"> Em face dos Acórdãos TCU nºs 950/2007-P e 205/2018-P, o licitante não pode cotar expressamente este tributo.</t>
    </r>
  </si>
  <si>
    <r>
      <rPr>
        <b val="true"/>
        <sz val="12"/>
        <color rgb="FF000000"/>
        <rFont val="Arial"/>
        <family val="2"/>
        <charset val="1"/>
      </rPr>
      <t xml:space="preserve">d) CSLL </t>
    </r>
    <r>
      <rPr>
        <b val="true"/>
        <sz val="10"/>
        <color rgb="FF0000FF"/>
        <rFont val="Arial"/>
        <family val="2"/>
        <charset val="1"/>
      </rPr>
      <t xml:space="preserve">- </t>
    </r>
    <r>
      <rPr>
        <b val="true"/>
        <sz val="9"/>
        <color rgb="FF0000FF"/>
        <rFont val="Arial"/>
        <family val="2"/>
        <charset val="1"/>
      </rPr>
      <t xml:space="preserve">Em face dos Acórdãos TCU nºs 950/2007-P e 205/2018-P, o licitante não pode cotar expressamente este tributo.</t>
    </r>
  </si>
  <si>
    <t xml:space="preserve">C.2   Tributos Estaduais (especificar)</t>
  </si>
  <si>
    <t xml:space="preserve">C.3   Tributos Municipais (especificar):</t>
  </si>
  <si>
    <r>
      <rPr>
        <b val="true"/>
        <sz val="12"/>
        <color rgb="FF000000"/>
        <rFont val="Arial"/>
        <family val="2"/>
        <charset val="1"/>
      </rPr>
      <t xml:space="preserve">a) ISS </t>
    </r>
    <r>
      <rPr>
        <sz val="10"/>
        <color rgb="FFFF0000"/>
        <rFont val="Arial"/>
        <family val="2"/>
        <charset val="1"/>
      </rPr>
      <t xml:space="preserve">(Lei Complementar Municipal Nº 159 DE 23/12/2013)</t>
    </r>
  </si>
  <si>
    <t xml:space="preserve">Percentual Total e Valor Total de Tributos  </t>
  </si>
  <si>
    <t xml:space="preserve"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</si>
  <si>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</si>
  <si>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</si>
  <si>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</si>
  <si>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 xml:space="preserve">Nota 1: Custos Indiretos, Lucro e Tributos por empregado.
Nota 2: O valor referente a tributos é obtido aplicando-se o percentual sobre o valor do faturamento.</t>
  </si>
  <si>
    <r>
      <rPr>
        <b val="true"/>
        <sz val="12"/>
        <color rgb="FF000000"/>
        <rFont val="Arial"/>
        <family val="2"/>
        <charset val="1"/>
      </rPr>
      <t xml:space="preserve">
</t>
    </r>
    <r>
      <rPr>
        <b val="true"/>
        <sz val="11"/>
        <color rgb="FF000000"/>
        <rFont val="Arial"/>
        <family val="2"/>
        <charset val="1"/>
      </rPr>
      <t xml:space="preserve">2. QUADRO-RESUMO DO CUSTO POR EMPREGADO
</t>
    </r>
  </si>
  <si>
    <t xml:space="preserve">     Mão de obra vinculada à execução contratual (valor por empregado)</t>
  </si>
  <si>
    <t xml:space="preserve">Módulo 1 - Composição da Remuneração</t>
  </si>
  <si>
    <t xml:space="preserve">Módulo 3 – Provisão para Rescisão</t>
  </si>
  <si>
    <t xml:space="preserve">Módulo 4 – Custo de Reposição do Profissional Ausente</t>
  </si>
  <si>
    <t xml:space="preserve">Módulo 5 - Insumo Diversos</t>
  </si>
  <si>
    <t xml:space="preserve">Subtotal (A + B + C + D + E)</t>
  </si>
  <si>
    <t xml:space="preserve">Módulo 6 - Custos Indiretos, Lucro e Tributos</t>
  </si>
  <si>
    <t xml:space="preserve">Valor Total por Empregado</t>
  </si>
  <si>
    <t xml:space="preserve">Valor total dos postos de serviço (3 recepcionistas)</t>
  </si>
  <si>
    <t xml:space="preserve">Valor mensal do serviço</t>
  </si>
  <si>
    <t xml:space="preserve">Número de meses do contrato</t>
  </si>
  <si>
    <r>
      <rPr>
        <b val="true"/>
        <sz val="14"/>
        <color rgb="FF000000"/>
        <rFont val="Arial"/>
        <family val="2"/>
        <charset val="1"/>
      </rPr>
      <t xml:space="preserve">Valor global da proposta </t>
    </r>
    <r>
      <rPr>
        <b val="true"/>
        <sz val="10"/>
        <color rgb="FF000000"/>
        <rFont val="Arial"/>
        <family val="2"/>
        <charset val="1"/>
      </rPr>
      <t xml:space="preserve">(valor mensal do serviço x nº de meses do contrato)</t>
    </r>
  </si>
  <si>
    <r>
      <rPr>
        <b val="true"/>
        <sz val="18"/>
        <color rgb="FF000000"/>
        <rFont val="Arial"/>
        <family val="2"/>
        <charset val="1"/>
      </rPr>
      <t xml:space="preserve">GRUPO 3 - ITEM 14 - Pregão SRRF03 nº 19/2021
</t>
    </r>
    <r>
      <rPr>
        <b val="true"/>
        <sz val="18"/>
        <color rgb="FF0000FF"/>
        <rFont val="Arial"/>
        <family val="2"/>
        <charset val="1"/>
      </rPr>
      <t xml:space="preserve">Conta Vinculada
</t>
    </r>
    <r>
      <rPr>
        <b val="true"/>
        <sz val="18"/>
        <color rgb="FF000000"/>
        <rFont val="Arial"/>
        <family val="2"/>
        <charset val="1"/>
      </rPr>
      <t xml:space="preserve">PLANILHA DE CUSTOS DO CONTRATO</t>
    </r>
  </si>
  <si>
    <t xml:space="preserve">Sobral/CE</t>
  </si>
  <si>
    <r>
      <rPr>
        <b val="true"/>
        <sz val="12"/>
        <color rgb="FF000000"/>
        <rFont val="Arial"/>
        <family val="2"/>
        <charset val="1"/>
      </rPr>
      <t xml:space="preserve">a) ISS </t>
    </r>
    <r>
      <rPr>
        <sz val="10"/>
        <color rgb="FFFF0000"/>
        <rFont val="Arial"/>
        <family val="2"/>
        <charset val="1"/>
      </rPr>
      <t xml:space="preserve">(Lei Complementar Municipal (Sobral) Nº 52/2017)</t>
    </r>
  </si>
  <si>
    <t xml:space="preserve">Uniforme – Auxiliar de Escritório</t>
  </si>
  <si>
    <t xml:space="preserve">ITEM</t>
  </si>
  <si>
    <t xml:space="preserve">Preço de referência</t>
  </si>
  <si>
    <t xml:space="preserve">QTD Anual</t>
  </si>
  <si>
    <t xml:space="preserve">Valor total</t>
  </si>
  <si>
    <t xml:space="preserve">Calça social</t>
  </si>
  <si>
    <t xml:space="preserve">Camisa social</t>
  </si>
  <si>
    <t xml:space="preserve">Sapato social</t>
  </si>
  <si>
    <t xml:space="preserve">Meia (par)</t>
  </si>
  <si>
    <t xml:space="preserve">Crachá</t>
  </si>
  <si>
    <t xml:space="preserve">TOTAL (SOMA)</t>
  </si>
  <si>
    <t xml:space="preserve">Valor mensal:</t>
  </si>
  <si>
    <t xml:space="preserve">Grupo 3 (G3)</t>
  </si>
  <si>
    <t xml:space="preserve">UNIDADE</t>
  </si>
  <si>
    <t xml:space="preserve">SERVIÇO</t>
  </si>
  <si>
    <t xml:space="preserve">NÚMERO DE POSTOS</t>
  </si>
  <si>
    <t xml:space="preserve">VALOR UNITÁRIO MENSAL</t>
  </si>
  <si>
    <t xml:space="preserve">VALOR TOTAL MENSAL</t>
  </si>
  <si>
    <t xml:space="preserve">VALOR TOTAL ANUAL</t>
  </si>
  <si>
    <t xml:space="preserve">SRRF03, DRF/Fortaleza, ALF/FOR e IRF/APM</t>
  </si>
  <si>
    <t xml:space="preserve">ARF/Sobral</t>
  </si>
  <si>
    <t xml:space="preserve">VALOR DO G3 PARA 12 MESES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</si>
</sst>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d/m/yyyy"/>
    <numFmt numFmtId="166" formatCode="0"/>
    <numFmt numFmtId="167" formatCode="#,##0.00\ ;\(#,##0.00\);\-#\ ;@\ "/>
    <numFmt numFmtId="168" formatCode="0.00%"/>
    <numFmt numFmtId="169" formatCode="&quot;R$ &quot;#,##0.00"/>
    <numFmt numFmtId="170" formatCode="0;[RED]\-0"/>
    <numFmt numFmtId="171" formatCode="#,##0.00"/>
    <numFmt numFmtId="172" formatCode="0.00"/>
    <numFmt numFmtId="173" formatCode="0.000%"/>
    <numFmt numFmtId="174" formatCode="0%"/>
    <numFmt numFmtId="175" formatCode="0.0000"/>
    <numFmt numFmtId="176" formatCode="0.0000%"/>
    <numFmt numFmtId="177" formatCode="#,##0"/>
    <numFmt numFmtId="178" formatCode="@"/>
    <numFmt numFmtId="179" formatCode="[$R$-416]\ #,##0.00;[RED]\-[$R$-416]\ #,##0.00"/>
  </numFmts>
  <fonts count="4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000000"/>
      <name val="Arial"/>
      <family val="2"/>
      <charset val="1"/>
    </font>
    <font>
      <b val="true"/>
      <sz val="18"/>
      <color rgb="FF0000FF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5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i val="true"/>
      <sz val="10"/>
      <color rgb="FF0000FF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b val="true"/>
      <sz val="12"/>
      <color rgb="FF0000FF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8"/>
      <color rgb="FFFF0000"/>
      <name val="Arial"/>
      <family val="2"/>
      <charset val="1"/>
    </font>
    <font>
      <b val="true"/>
      <sz val="10"/>
      <color rgb="FF009900"/>
      <name val="Arial"/>
      <family val="2"/>
      <charset val="1"/>
    </font>
    <font>
      <b val="true"/>
      <sz val="8"/>
      <color rgb="FF3333FF"/>
      <name val="Arial"/>
      <family val="2"/>
      <charset val="1"/>
    </font>
    <font>
      <b val="true"/>
      <sz val="11"/>
      <color rgb="FF0000FF"/>
      <name val="Arial"/>
      <family val="2"/>
      <charset val="1"/>
    </font>
    <font>
      <sz val="9"/>
      <color rgb="FF0099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9"/>
      <color rgb="FFFF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trike val="true"/>
      <sz val="10"/>
      <color rgb="FF009900"/>
      <name val="Arial"/>
      <family val="2"/>
      <charset val="1"/>
    </font>
    <font>
      <b val="true"/>
      <sz val="8"/>
      <color rgb="FF0000FF"/>
      <name val="Arial"/>
      <family val="2"/>
      <charset val="1"/>
    </font>
    <font>
      <b val="true"/>
      <sz val="9"/>
      <color rgb="FF0000FF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3"/>
      <color rgb="FF000000"/>
      <name val="Arial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9"/>
      <color rgb="FF3333FF"/>
      <name val="Arial"/>
      <family val="2"/>
      <charset val="1"/>
    </font>
    <font>
      <sz val="8"/>
      <color rgb="FFFF0000"/>
      <name val="Arial"/>
      <family val="2"/>
      <charset val="1"/>
    </font>
    <font>
      <sz val="9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4"/>
      <color rgb="FFFF0000"/>
      <name val="Arial"/>
      <family val="2"/>
      <charset val="1"/>
    </font>
    <font>
      <b val="true"/>
      <sz val="10.5"/>
      <color rgb="FFFFFFFF"/>
      <name val="Arial"/>
      <family val="0"/>
      <charset val="1"/>
    </font>
    <font>
      <sz val="9"/>
      <color rgb="FF000000"/>
      <name val="Arial"/>
      <family val="0"/>
      <charset val="1"/>
    </font>
    <font>
      <sz val="10.5"/>
      <color rgb="FF000000"/>
      <name val="Arial"/>
      <family val="0"/>
      <charset val="1"/>
    </font>
    <font>
      <sz val="10.5"/>
      <color rgb="FFFF0000"/>
      <name val="Arial"/>
      <family val="0"/>
      <charset val="1"/>
    </font>
    <font>
      <b val="true"/>
      <sz val="10.5"/>
      <color rgb="FF000000"/>
      <name val="Arial"/>
      <family val="0"/>
      <charset val="1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00"/>
        <bgColor rgb="FFE6E905"/>
      </patternFill>
    </fill>
    <fill>
      <patternFill patternType="solid">
        <fgColor rgb="FFFFFFFF"/>
        <bgColor rgb="FFFFFFCC"/>
      </patternFill>
    </fill>
    <fill>
      <patternFill patternType="solid">
        <fgColor rgb="FFB47804"/>
        <bgColor rgb="FFE8A202"/>
      </patternFill>
    </fill>
    <fill>
      <patternFill patternType="solid">
        <fgColor rgb="FFCCCCCC"/>
        <bgColor rgb="FFCCCCFF"/>
      </patternFill>
    </fill>
    <fill>
      <patternFill patternType="solid">
        <fgColor rgb="FFE8A202"/>
        <bgColor rgb="FFFFCC00"/>
      </patternFill>
    </fill>
    <fill>
      <patternFill patternType="solid">
        <fgColor rgb="FFE6E905"/>
        <bgColor rgb="FFFFFF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8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7" fontId="8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6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8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8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1" fontId="7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2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4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8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7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3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7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7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7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3" borderId="5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7" fillId="3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7" fillId="3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2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5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7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2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8" fillId="3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2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5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5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32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32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3" fontId="3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30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30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8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2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8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7" fillId="2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8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3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3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6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1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2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0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4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4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6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9" fontId="44" fillId="6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7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4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45" fillId="6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46" fillId="6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9900"/>
      <rgbColor rgb="FF000080"/>
      <rgbColor rgb="FFB47804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E6E905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E8A202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Planilha%20de%20Custos%20-%20Consolidada%20G2.od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cepcionista ARF-Itapipoca"/>
      <sheetName val="Recepcionista ARF-Maranguape"/>
      <sheetName val="Recepcionista ARF-Crateús"/>
      <sheetName val="Recepcionista IRF-APM"/>
      <sheetName val="Contínuo SRRF03"/>
      <sheetName val="Almoxarife SRRF03"/>
      <sheetName val="Porteiro ARF-Maranguape"/>
      <sheetName val="Porteiro ARF-Quixadá"/>
      <sheetName val="Porteiro ARF-Crateús"/>
      <sheetName val="Uniformes e EPI"/>
      <sheetName val="Diárias"/>
      <sheetName val="Resumo G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6953125" defaultRowHeight="12.8" zeroHeight="false" outlineLevelRow="0" outlineLevelCol="0"/>
  <cols>
    <col collapsed="false" customWidth="true" hidden="false" outlineLevel="0" max="8" min="8" style="0" width="10.46"/>
    <col collapsed="false" customWidth="true" hidden="false" outlineLevel="0" max="9" min="9" style="0" width="13.7"/>
  </cols>
  <sheetData>
    <row r="1" customFormat="false" ht="71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</row>
    <row r="2" customFormat="false" ht="14.9" hidden="false" customHeight="true" outlineLevel="0" collapsed="false">
      <c r="A2" s="3" t="s">
        <v>1</v>
      </c>
      <c r="B2" s="3"/>
      <c r="C2" s="3"/>
      <c r="D2" s="3"/>
      <c r="E2" s="3"/>
      <c r="F2" s="4" t="s">
        <v>2</v>
      </c>
      <c r="G2" s="4"/>
      <c r="H2" s="4"/>
      <c r="I2" s="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customFormat="false" ht="17.5" hidden="false" customHeight="true" outlineLevel="0" collapsed="false">
      <c r="A3" s="3" t="s">
        <v>3</v>
      </c>
      <c r="B3" s="3"/>
      <c r="C3" s="3"/>
      <c r="D3" s="3"/>
      <c r="E3" s="3"/>
      <c r="F3" s="4" t="s">
        <v>4</v>
      </c>
      <c r="G3" s="4"/>
      <c r="H3" s="4"/>
      <c r="I3" s="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customFormat="false" ht="16.5" hidden="false" customHeight="true" outlineLevel="0" collapsed="false">
      <c r="A4" s="3" t="s">
        <v>5</v>
      </c>
      <c r="B4" s="3"/>
      <c r="C4" s="3"/>
      <c r="D4" s="3"/>
      <c r="E4" s="3"/>
      <c r="F4" s="3"/>
      <c r="G4" s="3"/>
      <c r="H4" s="3"/>
      <c r="I4" s="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customFormat="false" ht="19" hidden="false" customHeight="true" outlineLevel="0" collapsed="false">
      <c r="A5" s="5" t="s">
        <v>6</v>
      </c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customFormat="false" ht="14.9" hidden="false" customHeight="true" outlineLevel="0" collapsed="false">
      <c r="A6" s="6" t="s">
        <v>7</v>
      </c>
      <c r="B6" s="3" t="s">
        <v>8</v>
      </c>
      <c r="C6" s="3"/>
      <c r="D6" s="3"/>
      <c r="E6" s="3"/>
      <c r="F6" s="3"/>
      <c r="G6" s="3"/>
      <c r="H6" s="7" t="s">
        <v>9</v>
      </c>
      <c r="I6" s="7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customFormat="false" ht="14.9" hidden="false" customHeight="true" outlineLevel="0" collapsed="false">
      <c r="A7" s="6" t="s">
        <v>10</v>
      </c>
      <c r="B7" s="3" t="s">
        <v>11</v>
      </c>
      <c r="C7" s="3"/>
      <c r="D7" s="3"/>
      <c r="E7" s="3"/>
      <c r="F7" s="3"/>
      <c r="G7" s="3"/>
      <c r="H7" s="4" t="s">
        <v>12</v>
      </c>
      <c r="I7" s="4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customFormat="false" ht="39.25" hidden="false" customHeight="true" outlineLevel="0" collapsed="false">
      <c r="A8" s="6" t="s">
        <v>13</v>
      </c>
      <c r="B8" s="3" t="s">
        <v>14</v>
      </c>
      <c r="C8" s="3"/>
      <c r="D8" s="3"/>
      <c r="E8" s="3"/>
      <c r="F8" s="3"/>
      <c r="G8" s="3"/>
      <c r="H8" s="8" t="s">
        <v>15</v>
      </c>
      <c r="I8" s="8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customFormat="false" ht="14.9" hidden="false" customHeight="true" outlineLevel="0" collapsed="false">
      <c r="A9" s="6" t="s">
        <v>16</v>
      </c>
      <c r="B9" s="3" t="s">
        <v>17</v>
      </c>
      <c r="C9" s="3"/>
      <c r="D9" s="3"/>
      <c r="E9" s="3"/>
      <c r="F9" s="3"/>
      <c r="G9" s="3"/>
      <c r="H9" s="4" t="n">
        <v>12</v>
      </c>
      <c r="I9" s="4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customFormat="false" ht="14.65" hidden="false" customHeight="true" outlineLevel="0" collapsed="false">
      <c r="A10" s="6" t="s">
        <v>18</v>
      </c>
      <c r="B10" s="6"/>
      <c r="C10" s="6"/>
      <c r="D10" s="6"/>
      <c r="E10" s="6"/>
      <c r="F10" s="6"/>
      <c r="G10" s="6"/>
      <c r="H10" s="6"/>
      <c r="I10" s="6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customFormat="false" ht="39.25" hidden="false" customHeight="true" outlineLevel="0" collapsed="false">
      <c r="A11" s="9" t="s">
        <v>19</v>
      </c>
      <c r="B11" s="9"/>
      <c r="C11" s="9"/>
      <c r="D11" s="9"/>
      <c r="E11" s="9"/>
      <c r="F11" s="9" t="s">
        <v>20</v>
      </c>
      <c r="G11" s="9"/>
      <c r="H11" s="9" t="s">
        <v>21</v>
      </c>
      <c r="I11" s="9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customFormat="false" ht="14.65" hidden="false" customHeight="true" outlineLevel="0" collapsed="false">
      <c r="A12" s="6" t="s">
        <v>22</v>
      </c>
      <c r="B12" s="6"/>
      <c r="C12" s="6"/>
      <c r="D12" s="6"/>
      <c r="E12" s="6"/>
      <c r="F12" s="6" t="s">
        <v>23</v>
      </c>
      <c r="G12" s="6"/>
      <c r="H12" s="10" t="n">
        <v>15</v>
      </c>
      <c r="I12" s="1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customFormat="false" ht="14.65" hidden="false" customHeight="true" outlineLevel="0" collapsed="false">
      <c r="A13" s="11"/>
      <c r="B13" s="11"/>
      <c r="C13" s="11"/>
      <c r="D13" s="11"/>
      <c r="E13" s="11"/>
      <c r="F13" s="11"/>
      <c r="G13" s="11"/>
      <c r="H13" s="11"/>
      <c r="I13" s="1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customFormat="false" ht="67" hidden="false" customHeight="true" outlineLevel="0" collapsed="false">
      <c r="A14" s="12" t="s">
        <v>24</v>
      </c>
      <c r="B14" s="12"/>
      <c r="C14" s="12"/>
      <c r="D14" s="12"/>
      <c r="E14" s="12"/>
      <c r="F14" s="12"/>
      <c r="G14" s="12"/>
      <c r="H14" s="12"/>
      <c r="I14" s="1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customFormat="false" ht="12.8" hidden="false" customHeight="fals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3"/>
      <c r="K15" s="14"/>
      <c r="L15" s="15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customFormat="false" ht="49" hidden="false" customHeight="true" outlineLevel="0" collapsed="false">
      <c r="A16" s="16" t="s">
        <v>25</v>
      </c>
      <c r="B16" s="16"/>
      <c r="C16" s="16"/>
      <c r="D16" s="16"/>
      <c r="E16" s="16"/>
      <c r="F16" s="16"/>
      <c r="G16" s="16"/>
      <c r="H16" s="16"/>
      <c r="I16" s="16"/>
      <c r="J16" s="13"/>
      <c r="K16" s="14"/>
      <c r="L16" s="1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customFormat="false" ht="14.65" hidden="false" customHeight="true" outlineLevel="0" collapsed="false">
      <c r="A17" s="11"/>
      <c r="B17" s="11"/>
      <c r="C17" s="11"/>
      <c r="D17" s="11"/>
      <c r="E17" s="11"/>
      <c r="F17" s="11"/>
      <c r="G17" s="11"/>
      <c r="H17" s="11"/>
      <c r="I17" s="11"/>
      <c r="J17" s="13"/>
      <c r="K17" s="14"/>
      <c r="L17" s="15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customFormat="false" ht="14.65" hidden="false" customHeight="true" outlineLevel="0" collapsed="false">
      <c r="A18" s="5" t="s">
        <v>26</v>
      </c>
      <c r="B18" s="5"/>
      <c r="C18" s="5"/>
      <c r="D18" s="5"/>
      <c r="E18" s="5"/>
      <c r="F18" s="5"/>
      <c r="G18" s="5"/>
      <c r="H18" s="5"/>
      <c r="I18" s="5"/>
      <c r="J18" s="13"/>
      <c r="K18" s="14"/>
      <c r="L18" s="15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customFormat="false" ht="24" hidden="false" customHeight="true" outlineLevel="0" collapsed="false">
      <c r="A19" s="6" t="n">
        <v>1</v>
      </c>
      <c r="B19" s="3" t="s">
        <v>27</v>
      </c>
      <c r="C19" s="3"/>
      <c r="D19" s="3"/>
      <c r="E19" s="3"/>
      <c r="F19" s="3"/>
      <c r="G19" s="3"/>
      <c r="H19" s="17" t="s">
        <v>28</v>
      </c>
      <c r="I19" s="17"/>
      <c r="J19" s="13"/>
      <c r="K19" s="14"/>
      <c r="L19" s="15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="20" customFormat="true" ht="19" hidden="false" customHeight="true" outlineLevel="0" collapsed="false">
      <c r="A20" s="6" t="n">
        <v>2</v>
      </c>
      <c r="B20" s="3" t="s">
        <v>29</v>
      </c>
      <c r="C20" s="3"/>
      <c r="D20" s="3"/>
      <c r="E20" s="3"/>
      <c r="F20" s="3"/>
      <c r="G20" s="3"/>
      <c r="H20" s="18" t="s">
        <v>30</v>
      </c>
      <c r="I20" s="18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</row>
    <row r="21" customFormat="false" ht="24.5" hidden="false" customHeight="true" outlineLevel="0" collapsed="false">
      <c r="A21" s="6" t="n">
        <v>3</v>
      </c>
      <c r="B21" s="3" t="s">
        <v>31</v>
      </c>
      <c r="C21" s="3"/>
      <c r="D21" s="3"/>
      <c r="E21" s="3"/>
      <c r="F21" s="3"/>
      <c r="G21" s="3"/>
      <c r="H21" s="17" t="n">
        <v>1280.87</v>
      </c>
      <c r="I21" s="17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</row>
    <row r="22" customFormat="false" ht="19" hidden="false" customHeight="true" outlineLevel="0" collapsed="false">
      <c r="A22" s="6" t="n">
        <v>4</v>
      </c>
      <c r="B22" s="3" t="s">
        <v>32</v>
      </c>
      <c r="C22" s="3"/>
      <c r="D22" s="3"/>
      <c r="E22" s="3"/>
      <c r="F22" s="3"/>
      <c r="G22" s="3"/>
      <c r="H22" s="21" t="s">
        <v>33</v>
      </c>
      <c r="I22" s="21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</row>
    <row r="23" customFormat="false" ht="18" hidden="false" customHeight="true" outlineLevel="0" collapsed="false">
      <c r="A23" s="6" t="n">
        <v>5</v>
      </c>
      <c r="B23" s="3" t="s">
        <v>34</v>
      </c>
      <c r="C23" s="3"/>
      <c r="D23" s="3"/>
      <c r="E23" s="3"/>
      <c r="F23" s="3"/>
      <c r="G23" s="3"/>
      <c r="H23" s="21" t="s">
        <v>35</v>
      </c>
      <c r="I23" s="21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</row>
    <row r="24" customFormat="false" ht="12.8" hidden="false" customHeight="false" outlineLevel="0" collapsed="false">
      <c r="A24" s="11"/>
      <c r="B24" s="11"/>
      <c r="C24" s="11"/>
      <c r="D24" s="11"/>
      <c r="E24" s="11"/>
      <c r="F24" s="11"/>
      <c r="G24" s="11"/>
      <c r="H24" s="11"/>
      <c r="I24" s="11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</row>
    <row r="25" customFormat="false" ht="27.65" hidden="false" customHeight="true" outlineLevel="0" collapsed="false">
      <c r="A25" s="22" t="s">
        <v>36</v>
      </c>
      <c r="B25" s="22"/>
      <c r="C25" s="22"/>
      <c r="D25" s="22"/>
      <c r="E25" s="22"/>
      <c r="F25" s="22"/>
      <c r="G25" s="22"/>
      <c r="H25" s="22"/>
      <c r="I25" s="2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</row>
    <row r="26" customFormat="false" ht="14.65" hidden="false" customHeight="true" outlineLevel="0" collapsed="false">
      <c r="A26" s="11"/>
      <c r="B26" s="11"/>
      <c r="C26" s="11"/>
      <c r="D26" s="11"/>
      <c r="E26" s="11"/>
      <c r="F26" s="11"/>
      <c r="G26" s="11"/>
      <c r="H26" s="11"/>
      <c r="I26" s="11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</row>
    <row r="27" customFormat="false" ht="25.9" hidden="false" customHeight="true" outlineLevel="0" collapsed="false">
      <c r="A27" s="23" t="s">
        <v>36</v>
      </c>
      <c r="B27" s="23"/>
      <c r="C27" s="23"/>
      <c r="D27" s="23"/>
      <c r="E27" s="23"/>
      <c r="F27" s="23"/>
      <c r="G27" s="23"/>
      <c r="H27" s="23"/>
      <c r="I27" s="23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</row>
    <row r="28" customFormat="false" ht="14.65" hidden="false" customHeight="true" outlineLevel="0" collapsed="false">
      <c r="A28" s="11"/>
      <c r="B28" s="11"/>
      <c r="C28" s="11"/>
      <c r="D28" s="11"/>
      <c r="E28" s="11"/>
      <c r="F28" s="11"/>
      <c r="G28" s="11"/>
      <c r="H28" s="11"/>
      <c r="I28" s="11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</row>
    <row r="29" customFormat="false" ht="17.25" hidden="false" customHeight="true" outlineLevel="0" collapsed="false">
      <c r="A29" s="24" t="s">
        <v>37</v>
      </c>
      <c r="B29" s="24"/>
      <c r="C29" s="24"/>
      <c r="D29" s="24"/>
      <c r="E29" s="24"/>
      <c r="F29" s="24"/>
      <c r="G29" s="24"/>
      <c r="H29" s="24"/>
      <c r="I29" s="24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</row>
    <row r="30" s="28" customFormat="true" ht="38.5" hidden="false" customHeight="true" outlineLevel="0" collapsed="false">
      <c r="A30" s="25" t="n">
        <v>1</v>
      </c>
      <c r="B30" s="26" t="s">
        <v>38</v>
      </c>
      <c r="C30" s="26"/>
      <c r="D30" s="26"/>
      <c r="E30" s="26"/>
      <c r="F30" s="26"/>
      <c r="G30" s="26"/>
      <c r="H30" s="27" t="s">
        <v>39</v>
      </c>
      <c r="I30" s="25" t="s">
        <v>40</v>
      </c>
    </row>
    <row r="31" customFormat="false" ht="29.4" hidden="false" customHeight="true" outlineLevel="0" collapsed="false">
      <c r="A31" s="6" t="s">
        <v>7</v>
      </c>
      <c r="B31" s="3" t="s">
        <v>41</v>
      </c>
      <c r="C31" s="3"/>
      <c r="D31" s="3"/>
      <c r="E31" s="3"/>
      <c r="F31" s="3"/>
      <c r="G31" s="3"/>
      <c r="H31" s="3"/>
      <c r="I31" s="29" t="n">
        <f aca="false">H21</f>
        <v>1280.87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</row>
    <row r="32" customFormat="false" ht="14.65" hidden="false" customHeight="true" outlineLevel="0" collapsed="false">
      <c r="A32" s="6" t="s">
        <v>42</v>
      </c>
      <c r="B32" s="3" t="s">
        <v>43</v>
      </c>
      <c r="C32" s="3"/>
      <c r="D32" s="3"/>
      <c r="E32" s="3"/>
      <c r="F32" s="3"/>
      <c r="G32" s="3"/>
      <c r="H32" s="3"/>
      <c r="I32" s="29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</row>
    <row r="33" customFormat="false" ht="15.75" hidden="false" customHeight="true" outlineLevel="0" collapsed="false">
      <c r="A33" s="30" t="s">
        <v>44</v>
      </c>
      <c r="B33" s="30"/>
      <c r="C33" s="30"/>
      <c r="D33" s="30"/>
      <c r="E33" s="30"/>
      <c r="F33" s="30"/>
      <c r="G33" s="30"/>
      <c r="H33" s="30"/>
      <c r="I33" s="31" t="n">
        <f aca="false">SUM(I31:I32)</f>
        <v>1280.87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</row>
    <row r="34" customFormat="false" ht="14.65" hidden="false" customHeight="true" outlineLevel="0" collapsed="false">
      <c r="A34" s="11"/>
      <c r="B34" s="11"/>
      <c r="C34" s="11"/>
      <c r="D34" s="11"/>
      <c r="E34" s="11"/>
      <c r="F34" s="11"/>
      <c r="G34" s="11"/>
      <c r="H34" s="11"/>
      <c r="I34" s="11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</row>
    <row r="35" customFormat="false" ht="26" hidden="false" customHeight="true" outlineLevel="0" collapsed="false">
      <c r="A35" s="32" t="s">
        <v>45</v>
      </c>
      <c r="B35" s="32"/>
      <c r="C35" s="32"/>
      <c r="D35" s="32"/>
      <c r="E35" s="32"/>
      <c r="F35" s="32"/>
      <c r="G35" s="32"/>
      <c r="H35" s="32"/>
      <c r="I35" s="3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</row>
    <row r="36" customFormat="false" ht="14.65" hidden="false" customHeight="true" outlineLevel="0" collapsed="false">
      <c r="A36" s="11"/>
      <c r="B36" s="11"/>
      <c r="C36" s="11"/>
      <c r="D36" s="11"/>
      <c r="E36" s="11"/>
      <c r="F36" s="11"/>
      <c r="G36" s="11"/>
      <c r="H36" s="11"/>
      <c r="I36" s="11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</row>
    <row r="37" customFormat="false" ht="15" hidden="false" customHeight="false" outlineLevel="0" collapsed="false">
      <c r="A37" s="33" t="s">
        <v>46</v>
      </c>
      <c r="B37" s="33"/>
      <c r="C37" s="33"/>
      <c r="D37" s="33"/>
      <c r="E37" s="33"/>
      <c r="F37" s="33"/>
      <c r="G37" s="33"/>
      <c r="H37" s="33"/>
      <c r="I37" s="3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</row>
    <row r="38" customFormat="false" ht="13.8" hidden="false" customHeight="false" outlineLevel="0" collapsed="false">
      <c r="A38" s="34" t="s">
        <v>47</v>
      </c>
      <c r="B38" s="34"/>
      <c r="C38" s="34"/>
      <c r="D38" s="34"/>
      <c r="E38" s="34"/>
      <c r="F38" s="34"/>
      <c r="G38" s="34"/>
      <c r="H38" s="34"/>
      <c r="I38" s="34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</row>
    <row r="39" customFormat="false" ht="20" hidden="false" customHeight="true" outlineLevel="0" collapsed="false">
      <c r="A39" s="35" t="s">
        <v>48</v>
      </c>
      <c r="B39" s="35" t="s">
        <v>49</v>
      </c>
      <c r="C39" s="35"/>
      <c r="D39" s="35"/>
      <c r="E39" s="35"/>
      <c r="F39" s="35"/>
      <c r="G39" s="35"/>
      <c r="H39" s="35"/>
      <c r="I39" s="36" t="s">
        <v>50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</row>
    <row r="40" customFormat="false" ht="33.5" hidden="false" customHeight="true" outlineLevel="0" collapsed="false">
      <c r="A40" s="37" t="s">
        <v>7</v>
      </c>
      <c r="B40" s="38" t="s">
        <v>51</v>
      </c>
      <c r="C40" s="38"/>
      <c r="D40" s="38"/>
      <c r="E40" s="38"/>
      <c r="F40" s="38"/>
      <c r="G40" s="38"/>
      <c r="H40" s="39" t="n">
        <v>0.0833</v>
      </c>
      <c r="I40" s="40" t="n">
        <f aca="false">ROUND($I$33*H40,2)</f>
        <v>106.7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</row>
    <row r="41" customFormat="false" ht="87.5" hidden="false" customHeight="true" outlineLevel="0" collapsed="false">
      <c r="A41" s="37" t="s">
        <v>10</v>
      </c>
      <c r="B41" s="41" t="s">
        <v>52</v>
      </c>
      <c r="C41" s="41"/>
      <c r="D41" s="41"/>
      <c r="E41" s="41"/>
      <c r="F41" s="41"/>
      <c r="G41" s="41"/>
      <c r="H41" s="42" t="n">
        <v>0.03025</v>
      </c>
      <c r="I41" s="40" t="n">
        <f aca="false">ROUND($I$33*H41,2)</f>
        <v>38.75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</row>
    <row r="42" customFormat="false" ht="12.8" hidden="false" customHeight="false" outlineLevel="0" collapsed="false">
      <c r="A42" s="43" t="s">
        <v>44</v>
      </c>
      <c r="B42" s="43"/>
      <c r="C42" s="43"/>
      <c r="D42" s="43"/>
      <c r="E42" s="43"/>
      <c r="F42" s="43"/>
      <c r="G42" s="43"/>
      <c r="H42" s="43"/>
      <c r="I42" s="44" t="n">
        <f aca="false">SUM(I40+I41)</f>
        <v>145.45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</row>
    <row r="43" s="2" customFormat="true" ht="12.8" hidden="false" customHeight="false" outlineLevel="0" collapsed="false">
      <c r="A43" s="45"/>
      <c r="B43" s="45"/>
      <c r="C43" s="45"/>
      <c r="D43" s="45"/>
      <c r="E43" s="45"/>
      <c r="F43" s="45"/>
      <c r="G43" s="45"/>
      <c r="H43" s="45"/>
      <c r="I43" s="45"/>
    </row>
    <row r="44" customFormat="false" ht="52" hidden="false" customHeight="true" outlineLevel="0" collapsed="false">
      <c r="A44" s="46" t="s">
        <v>53</v>
      </c>
      <c r="B44" s="46"/>
      <c r="C44" s="46"/>
      <c r="D44" s="46"/>
      <c r="E44" s="46"/>
      <c r="F44" s="46"/>
      <c r="G44" s="46"/>
      <c r="H44" s="46"/>
      <c r="I44" s="46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</row>
    <row r="45" customFormat="false" ht="14.65" hidden="false" customHeight="true" outlineLevel="0" collapsed="false">
      <c r="A45" s="11"/>
      <c r="B45" s="11"/>
      <c r="C45" s="11"/>
      <c r="D45" s="11"/>
      <c r="E45" s="11"/>
      <c r="F45" s="11"/>
      <c r="G45" s="11"/>
      <c r="H45" s="11"/>
      <c r="I45" s="11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</row>
    <row r="46" customFormat="false" ht="30.5" hidden="false" customHeight="true" outlineLevel="0" collapsed="false">
      <c r="A46" s="47" t="s">
        <v>54</v>
      </c>
      <c r="B46" s="47"/>
      <c r="C46" s="47"/>
      <c r="D46" s="47"/>
      <c r="E46" s="47"/>
      <c r="F46" s="47"/>
      <c r="G46" s="47"/>
      <c r="H46" s="47"/>
      <c r="I46" s="47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</row>
    <row r="47" customFormat="false" ht="30.5" hidden="false" customHeight="true" outlineLevel="0" collapsed="false">
      <c r="A47" s="48" t="s">
        <v>55</v>
      </c>
      <c r="B47" s="26" t="s">
        <v>56</v>
      </c>
      <c r="C47" s="26"/>
      <c r="D47" s="26"/>
      <c r="E47" s="26"/>
      <c r="F47" s="26"/>
      <c r="G47" s="26"/>
      <c r="H47" s="9" t="s">
        <v>57</v>
      </c>
      <c r="I47" s="26" t="s">
        <v>40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</row>
    <row r="48" customFormat="false" ht="14.65" hidden="false" customHeight="true" outlineLevel="0" collapsed="false">
      <c r="A48" s="49" t="s">
        <v>7</v>
      </c>
      <c r="B48" s="3" t="s">
        <v>58</v>
      </c>
      <c r="C48" s="3"/>
      <c r="D48" s="3"/>
      <c r="E48" s="3"/>
      <c r="F48" s="3"/>
      <c r="G48" s="3"/>
      <c r="H48" s="50" t="n">
        <v>0.2</v>
      </c>
      <c r="I48" s="51" t="n">
        <f aca="false">ROUND(($I$33+$I$42)*H48,2)</f>
        <v>285.26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</row>
    <row r="49" customFormat="false" ht="14.65" hidden="false" customHeight="true" outlineLevel="0" collapsed="false">
      <c r="A49" s="49" t="s">
        <v>10</v>
      </c>
      <c r="B49" s="3" t="s">
        <v>59</v>
      </c>
      <c r="C49" s="3"/>
      <c r="D49" s="3"/>
      <c r="E49" s="3"/>
      <c r="F49" s="3"/>
      <c r="G49" s="3"/>
      <c r="H49" s="50" t="n">
        <v>0.025</v>
      </c>
      <c r="I49" s="51" t="n">
        <f aca="false">ROUND(($I$33+$I$42)*H49,2)</f>
        <v>35.66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</row>
    <row r="50" customFormat="false" ht="52.5" hidden="false" customHeight="true" outlineLevel="0" collapsed="false">
      <c r="A50" s="49" t="s">
        <v>13</v>
      </c>
      <c r="B50" s="3" t="s">
        <v>60</v>
      </c>
      <c r="C50" s="3"/>
      <c r="D50" s="52" t="s">
        <v>61</v>
      </c>
      <c r="E50" s="53" t="n">
        <v>0.02</v>
      </c>
      <c r="F50" s="52" t="s">
        <v>62</v>
      </c>
      <c r="G50" s="54" t="n">
        <v>1</v>
      </c>
      <c r="H50" s="55" t="n">
        <f aca="false">ROUND((E50*G50),6)</f>
        <v>0.02</v>
      </c>
      <c r="I50" s="51" t="n">
        <f aca="false">ROUND(($I$33+$I$42)*H50,2)</f>
        <v>28.53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</row>
    <row r="51" customFormat="false" ht="14.65" hidden="false" customHeight="true" outlineLevel="0" collapsed="false">
      <c r="A51" s="49" t="s">
        <v>16</v>
      </c>
      <c r="B51" s="3" t="s">
        <v>63</v>
      </c>
      <c r="C51" s="3"/>
      <c r="D51" s="3"/>
      <c r="E51" s="3"/>
      <c r="F51" s="3"/>
      <c r="G51" s="3"/>
      <c r="H51" s="50" t="n">
        <v>0.015</v>
      </c>
      <c r="I51" s="51" t="n">
        <f aca="false">ROUND(($I$33+$I$42)*H51,2)</f>
        <v>21.39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</row>
    <row r="52" customFormat="false" ht="14.65" hidden="false" customHeight="true" outlineLevel="0" collapsed="false">
      <c r="A52" s="49" t="s">
        <v>64</v>
      </c>
      <c r="B52" s="3" t="s">
        <v>65</v>
      </c>
      <c r="C52" s="3"/>
      <c r="D52" s="3"/>
      <c r="E52" s="3"/>
      <c r="F52" s="3"/>
      <c r="G52" s="3"/>
      <c r="H52" s="50" t="n">
        <v>0.01</v>
      </c>
      <c r="I52" s="51" t="n">
        <f aca="false">ROUND(($I$33+$I$42)*H52,2)</f>
        <v>14.26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</row>
    <row r="53" customFormat="false" ht="14.65" hidden="false" customHeight="true" outlineLevel="0" collapsed="false">
      <c r="A53" s="49" t="s">
        <v>42</v>
      </c>
      <c r="B53" s="3" t="s">
        <v>66</v>
      </c>
      <c r="C53" s="3"/>
      <c r="D53" s="3"/>
      <c r="E53" s="3"/>
      <c r="F53" s="3"/>
      <c r="G53" s="3"/>
      <c r="H53" s="50" t="n">
        <v>0.006</v>
      </c>
      <c r="I53" s="51" t="n">
        <f aca="false">ROUND(($I$33+$I$42)*H53,2)</f>
        <v>8.56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</row>
    <row r="54" customFormat="false" ht="14.65" hidden="false" customHeight="true" outlineLevel="0" collapsed="false">
      <c r="A54" s="49" t="s">
        <v>67</v>
      </c>
      <c r="B54" s="3" t="s">
        <v>68</v>
      </c>
      <c r="C54" s="3"/>
      <c r="D54" s="3"/>
      <c r="E54" s="3"/>
      <c r="F54" s="3"/>
      <c r="G54" s="3"/>
      <c r="H54" s="50" t="n">
        <v>0.002</v>
      </c>
      <c r="I54" s="51" t="n">
        <f aca="false">ROUND(($I$33+$I$42)*H54,2)</f>
        <v>2.85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</row>
    <row r="55" customFormat="false" ht="14.65" hidden="false" customHeight="true" outlineLevel="0" collapsed="false">
      <c r="A55" s="49" t="s">
        <v>69</v>
      </c>
      <c r="B55" s="3" t="s">
        <v>70</v>
      </c>
      <c r="C55" s="3"/>
      <c r="D55" s="3"/>
      <c r="E55" s="3"/>
      <c r="F55" s="3"/>
      <c r="G55" s="3"/>
      <c r="H55" s="50" t="n">
        <v>0.08</v>
      </c>
      <c r="I55" s="51" t="n">
        <f aca="false">ROUND(($I$33+$I$42)*H55,2)</f>
        <v>114.11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</row>
    <row r="56" customFormat="false" ht="12.8" hidden="false" customHeight="false" outlineLevel="0" collapsed="false">
      <c r="A56" s="43" t="s">
        <v>44</v>
      </c>
      <c r="B56" s="43"/>
      <c r="C56" s="43"/>
      <c r="D56" s="43"/>
      <c r="E56" s="43"/>
      <c r="F56" s="43"/>
      <c r="G56" s="43"/>
      <c r="H56" s="56" t="n">
        <f aca="false">SUM(H48:H55)</f>
        <v>0.358</v>
      </c>
      <c r="I56" s="57" t="n">
        <f aca="false">SUM(I48:I55)</f>
        <v>510.62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</row>
    <row r="57" customFormat="false" ht="12.8" hidden="false" customHeight="false" outlineLevel="0" collapsed="false">
      <c r="A57" s="58"/>
      <c r="B57" s="59"/>
      <c r="C57" s="59"/>
      <c r="D57" s="59"/>
      <c r="E57" s="59"/>
      <c r="F57" s="59"/>
      <c r="G57" s="59"/>
      <c r="H57" s="60"/>
      <c r="I57" s="61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</row>
    <row r="58" customFormat="false" ht="60" hidden="false" customHeight="true" outlineLevel="0" collapsed="false">
      <c r="A58" s="46" t="s">
        <v>71</v>
      </c>
      <c r="B58" s="46"/>
      <c r="C58" s="46"/>
      <c r="D58" s="46"/>
      <c r="E58" s="46"/>
      <c r="F58" s="46"/>
      <c r="G58" s="46"/>
      <c r="H58" s="46"/>
      <c r="I58" s="46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</row>
    <row r="59" customFormat="false" ht="12.8" hidden="false" customHeight="false" outlineLevel="0" collapsed="false">
      <c r="A59" s="11"/>
      <c r="B59" s="11"/>
      <c r="C59" s="11"/>
      <c r="D59" s="11"/>
      <c r="E59" s="11"/>
      <c r="F59" s="11"/>
      <c r="G59" s="11"/>
      <c r="H59" s="11"/>
      <c r="I59" s="11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</row>
    <row r="60" customFormat="false" ht="13.8" hidden="false" customHeight="false" outlineLevel="0" collapsed="false">
      <c r="A60" s="62" t="s">
        <v>72</v>
      </c>
      <c r="B60" s="62"/>
      <c r="C60" s="62"/>
      <c r="D60" s="62"/>
      <c r="E60" s="62"/>
      <c r="F60" s="62"/>
      <c r="G60" s="62"/>
      <c r="H60" s="62"/>
      <c r="I60" s="6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</row>
    <row r="61" customFormat="false" ht="16.15" hidden="false" customHeight="true" outlineLevel="0" collapsed="false">
      <c r="A61" s="63" t="s">
        <v>73</v>
      </c>
      <c r="B61" s="26" t="s">
        <v>74</v>
      </c>
      <c r="C61" s="26"/>
      <c r="D61" s="26"/>
      <c r="E61" s="26"/>
      <c r="F61" s="26"/>
      <c r="G61" s="26"/>
      <c r="H61" s="26"/>
      <c r="I61" s="26" t="s">
        <v>50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</row>
    <row r="62" customFormat="false" ht="14.65" hidden="false" customHeight="true" outlineLevel="0" collapsed="false">
      <c r="A62" s="37" t="s">
        <v>7</v>
      </c>
      <c r="B62" s="3" t="s">
        <v>75</v>
      </c>
      <c r="C62" s="3"/>
      <c r="D62" s="3"/>
      <c r="E62" s="3"/>
      <c r="F62" s="3"/>
      <c r="G62" s="3"/>
      <c r="H62" s="3"/>
      <c r="I62" s="51" t="n">
        <f aca="false">IF(ROUND((H65*H63*H64)-(I31*H66),2)&lt;0,0,ROUND((H65*H63*H64)-(I31*H66),2))</f>
        <v>81.55</v>
      </c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</row>
    <row r="63" customFormat="false" ht="25.9" hidden="false" customHeight="true" outlineLevel="0" collapsed="false">
      <c r="A63" s="37"/>
      <c r="B63" s="64" t="s">
        <v>76</v>
      </c>
      <c r="C63" s="64"/>
      <c r="D63" s="64"/>
      <c r="E63" s="64"/>
      <c r="F63" s="64"/>
      <c r="G63" s="64"/>
      <c r="H63" s="65" t="n">
        <v>3.6</v>
      </c>
      <c r="I63" s="66" t="s">
        <v>77</v>
      </c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</row>
    <row r="64" customFormat="false" ht="14.65" hidden="false" customHeight="true" outlineLevel="0" collapsed="false">
      <c r="A64" s="37"/>
      <c r="B64" s="64" t="s">
        <v>78</v>
      </c>
      <c r="C64" s="64"/>
      <c r="D64" s="64"/>
      <c r="E64" s="64"/>
      <c r="F64" s="64"/>
      <c r="G64" s="64"/>
      <c r="H64" s="67" t="n">
        <v>2</v>
      </c>
      <c r="I64" s="66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</row>
    <row r="65" customFormat="false" ht="14.65" hidden="false" customHeight="true" outlineLevel="0" collapsed="false">
      <c r="A65" s="37"/>
      <c r="B65" s="64" t="s">
        <v>79</v>
      </c>
      <c r="C65" s="64"/>
      <c r="D65" s="64"/>
      <c r="E65" s="64"/>
      <c r="F65" s="64"/>
      <c r="G65" s="64"/>
      <c r="H65" s="68" t="n">
        <v>22</v>
      </c>
      <c r="I65" s="66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</row>
    <row r="66" customFormat="false" ht="12.8" hidden="false" customHeight="false" outlineLevel="0" collapsed="false">
      <c r="A66" s="37"/>
      <c r="B66" s="69" t="s">
        <v>80</v>
      </c>
      <c r="C66" s="69"/>
      <c r="D66" s="69"/>
      <c r="E66" s="69"/>
      <c r="F66" s="69"/>
      <c r="G66" s="69"/>
      <c r="H66" s="70" t="n">
        <v>0.06</v>
      </c>
      <c r="I66" s="71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</row>
    <row r="67" customFormat="false" ht="14.65" hidden="false" customHeight="true" outlineLevel="0" collapsed="false">
      <c r="A67" s="37" t="s">
        <v>10</v>
      </c>
      <c r="B67" s="3" t="s">
        <v>81</v>
      </c>
      <c r="C67" s="3"/>
      <c r="D67" s="3"/>
      <c r="E67" s="3"/>
      <c r="F67" s="3"/>
      <c r="G67" s="3"/>
      <c r="H67" s="3"/>
      <c r="I67" s="51" t="n">
        <f aca="false">ROUND(H69*H68*(1-H70),2)</f>
        <v>457.38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</row>
    <row r="68" customFormat="false" ht="14.65" hidden="false" customHeight="true" outlineLevel="0" collapsed="false">
      <c r="A68" s="37"/>
      <c r="B68" s="64" t="s">
        <v>82</v>
      </c>
      <c r="C68" s="64"/>
      <c r="D68" s="64"/>
      <c r="E68" s="64"/>
      <c r="F68" s="64"/>
      <c r="G68" s="64"/>
      <c r="H68" s="65" t="n">
        <v>21</v>
      </c>
      <c r="I68" s="66" t="s">
        <v>77</v>
      </c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</row>
    <row r="69" customFormat="false" ht="21.5" hidden="false" customHeight="true" outlineLevel="0" collapsed="false">
      <c r="A69" s="72"/>
      <c r="B69" s="64" t="s">
        <v>83</v>
      </c>
      <c r="C69" s="64"/>
      <c r="D69" s="64"/>
      <c r="E69" s="64"/>
      <c r="F69" s="64"/>
      <c r="G69" s="64"/>
      <c r="H69" s="68" t="n">
        <v>22</v>
      </c>
      <c r="I69" s="66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</row>
    <row r="70" customFormat="false" ht="23" hidden="false" customHeight="true" outlineLevel="0" collapsed="false">
      <c r="A70" s="72"/>
      <c r="B70" s="64" t="s">
        <v>84</v>
      </c>
      <c r="C70" s="64"/>
      <c r="D70" s="64"/>
      <c r="E70" s="64"/>
      <c r="F70" s="64"/>
      <c r="G70" s="64"/>
      <c r="H70" s="73" t="n">
        <v>0.01</v>
      </c>
      <c r="I70" s="66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</row>
    <row r="71" customFormat="false" ht="14.65" hidden="false" customHeight="true" outlineLevel="0" collapsed="false">
      <c r="A71" s="37" t="s">
        <v>13</v>
      </c>
      <c r="B71" s="3" t="s">
        <v>85</v>
      </c>
      <c r="C71" s="3"/>
      <c r="D71" s="3"/>
      <c r="E71" s="3"/>
      <c r="F71" s="3"/>
      <c r="G71" s="3"/>
      <c r="H71" s="3"/>
      <c r="I71" s="51" t="n">
        <v>36.95</v>
      </c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</row>
    <row r="72" customFormat="false" ht="27.25" hidden="false" customHeight="true" outlineLevel="0" collapsed="false">
      <c r="A72" s="37" t="s">
        <v>16</v>
      </c>
      <c r="B72" s="3" t="s">
        <v>86</v>
      </c>
      <c r="C72" s="3"/>
      <c r="D72" s="3"/>
      <c r="E72" s="3"/>
      <c r="F72" s="3"/>
      <c r="G72" s="3"/>
      <c r="H72" s="3"/>
      <c r="I72" s="74" t="n">
        <v>80</v>
      </c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</row>
    <row r="73" customFormat="false" ht="13" hidden="false" customHeight="false" outlineLevel="0" collapsed="false">
      <c r="A73" s="37" t="s">
        <v>64</v>
      </c>
      <c r="B73" s="75" t="s">
        <v>87</v>
      </c>
      <c r="C73" s="75"/>
      <c r="D73" s="75"/>
      <c r="E73" s="75"/>
      <c r="F73" s="75"/>
      <c r="G73" s="75"/>
      <c r="H73" s="75"/>
      <c r="I73" s="74" t="n">
        <f aca="false">(202.04*0.02*6)/12</f>
        <v>2.0204</v>
      </c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</row>
    <row r="74" customFormat="false" ht="13" hidden="false" customHeight="false" outlineLevel="0" collapsed="false">
      <c r="A74" s="37" t="s">
        <v>42</v>
      </c>
      <c r="B74" s="75" t="s">
        <v>88</v>
      </c>
      <c r="C74" s="75"/>
      <c r="D74" s="75"/>
      <c r="E74" s="75"/>
      <c r="F74" s="75"/>
      <c r="G74" s="75"/>
      <c r="H74" s="75"/>
      <c r="I74" s="76" t="n">
        <f aca="false">3*I31*0.001068</f>
        <v>4.10390748</v>
      </c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</row>
    <row r="75" customFormat="false" ht="12.8" hidden="false" customHeight="false" outlineLevel="0" collapsed="false">
      <c r="A75" s="77"/>
      <c r="B75" s="43" t="s">
        <v>44</v>
      </c>
      <c r="C75" s="43"/>
      <c r="D75" s="43"/>
      <c r="E75" s="43"/>
      <c r="F75" s="43"/>
      <c r="G75" s="43"/>
      <c r="H75" s="43"/>
      <c r="I75" s="57" t="n">
        <f aca="false">SUM(I62:I74)</f>
        <v>662.00430748</v>
      </c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</row>
    <row r="76" customFormat="false" ht="12.8" hidden="false" customHeight="false" outlineLevel="0" collapsed="false">
      <c r="A76" s="11"/>
      <c r="B76" s="11"/>
      <c r="C76" s="11"/>
      <c r="D76" s="11"/>
      <c r="E76" s="11"/>
      <c r="F76" s="11"/>
      <c r="G76" s="11"/>
      <c r="H76" s="11"/>
      <c r="I76" s="11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  <c r="IV76" s="2"/>
    </row>
    <row r="77" customFormat="false" ht="48" hidden="false" customHeight="true" outlineLevel="0" collapsed="false">
      <c r="A77" s="23" t="s">
        <v>89</v>
      </c>
      <c r="B77" s="23"/>
      <c r="C77" s="23"/>
      <c r="D77" s="23"/>
      <c r="E77" s="23"/>
      <c r="F77" s="23"/>
      <c r="G77" s="23"/>
      <c r="H77" s="23"/>
      <c r="I77" s="23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  <c r="IV77" s="2"/>
    </row>
    <row r="78" customFormat="false" ht="14.65" hidden="false" customHeight="true" outlineLevel="0" collapsed="false">
      <c r="A78" s="11"/>
      <c r="B78" s="11"/>
      <c r="C78" s="11"/>
      <c r="D78" s="11"/>
      <c r="E78" s="11"/>
      <c r="F78" s="11"/>
      <c r="G78" s="11"/>
      <c r="H78" s="11"/>
      <c r="I78" s="11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/>
      <c r="IL78" s="2"/>
      <c r="IM78" s="2"/>
      <c r="IN78" s="2"/>
      <c r="IO78" s="2"/>
      <c r="IP78" s="2"/>
      <c r="IQ78" s="2"/>
      <c r="IR78" s="2"/>
      <c r="IS78" s="2"/>
      <c r="IT78" s="2"/>
      <c r="IU78" s="2"/>
      <c r="IV78" s="2"/>
    </row>
    <row r="79" customFormat="false" ht="17.25" hidden="false" customHeight="true" outlineLevel="0" collapsed="false">
      <c r="A79" s="24" t="s">
        <v>90</v>
      </c>
      <c r="B79" s="24"/>
      <c r="C79" s="24"/>
      <c r="D79" s="24"/>
      <c r="E79" s="24"/>
      <c r="F79" s="24"/>
      <c r="G79" s="24"/>
      <c r="H79" s="24"/>
      <c r="I79" s="24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</row>
    <row r="80" customFormat="false" ht="16.15" hidden="false" customHeight="true" outlineLevel="0" collapsed="false">
      <c r="A80" s="26" t="n">
        <v>2</v>
      </c>
      <c r="B80" s="26" t="s">
        <v>91</v>
      </c>
      <c r="C80" s="26"/>
      <c r="D80" s="26"/>
      <c r="E80" s="26"/>
      <c r="F80" s="26"/>
      <c r="G80" s="26"/>
      <c r="H80" s="26"/>
      <c r="I80" s="26" t="s">
        <v>50</v>
      </c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/>
      <c r="IL80" s="2"/>
      <c r="IM80" s="2"/>
      <c r="IN80" s="2"/>
      <c r="IO80" s="2"/>
      <c r="IP80" s="2"/>
      <c r="IQ80" s="2"/>
      <c r="IR80" s="2"/>
      <c r="IS80" s="2"/>
      <c r="IT80" s="2"/>
      <c r="IU80" s="2"/>
      <c r="IV80" s="2"/>
    </row>
    <row r="81" customFormat="false" ht="14.65" hidden="false" customHeight="true" outlineLevel="0" collapsed="false">
      <c r="A81" s="6" t="s">
        <v>48</v>
      </c>
      <c r="B81" s="3" t="s">
        <v>92</v>
      </c>
      <c r="C81" s="3"/>
      <c r="D81" s="3"/>
      <c r="E81" s="3"/>
      <c r="F81" s="3"/>
      <c r="G81" s="3"/>
      <c r="H81" s="3"/>
      <c r="I81" s="40" t="n">
        <f aca="false">I42</f>
        <v>145.45</v>
      </c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</row>
    <row r="82" customFormat="false" ht="14.65" hidden="false" customHeight="true" outlineLevel="0" collapsed="false">
      <c r="A82" s="6" t="s">
        <v>55</v>
      </c>
      <c r="B82" s="3" t="s">
        <v>56</v>
      </c>
      <c r="C82" s="3"/>
      <c r="D82" s="3"/>
      <c r="E82" s="3"/>
      <c r="F82" s="3"/>
      <c r="G82" s="3"/>
      <c r="H82" s="3"/>
      <c r="I82" s="40" t="n">
        <f aca="false">I56</f>
        <v>510.62</v>
      </c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/>
      <c r="IL82" s="2"/>
      <c r="IM82" s="2"/>
      <c r="IN82" s="2"/>
      <c r="IO82" s="2"/>
      <c r="IP82" s="2"/>
      <c r="IQ82" s="2"/>
      <c r="IR82" s="2"/>
      <c r="IS82" s="2"/>
      <c r="IT82" s="2"/>
      <c r="IU82" s="2"/>
      <c r="IV82" s="2"/>
    </row>
    <row r="83" customFormat="false" ht="14.65" hidden="false" customHeight="true" outlineLevel="0" collapsed="false">
      <c r="A83" s="6" t="s">
        <v>73</v>
      </c>
      <c r="B83" s="3" t="s">
        <v>74</v>
      </c>
      <c r="C83" s="3"/>
      <c r="D83" s="3"/>
      <c r="E83" s="3"/>
      <c r="F83" s="3"/>
      <c r="G83" s="3"/>
      <c r="H83" s="3"/>
      <c r="I83" s="40" t="n">
        <f aca="false">I75</f>
        <v>662.00430748</v>
      </c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2"/>
      <c r="IV83" s="2"/>
    </row>
    <row r="84" customFormat="false" ht="14.65" hidden="false" customHeight="true" outlineLevel="0" collapsed="false">
      <c r="A84" s="30" t="s">
        <v>44</v>
      </c>
      <c r="B84" s="30"/>
      <c r="C84" s="30"/>
      <c r="D84" s="30"/>
      <c r="E84" s="30"/>
      <c r="F84" s="30"/>
      <c r="G84" s="30"/>
      <c r="H84" s="30"/>
      <c r="I84" s="78" t="n">
        <f aca="false">SUM(I81+I82+I83)</f>
        <v>1318.07430748</v>
      </c>
      <c r="J84" s="2"/>
      <c r="K84" s="79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/>
      <c r="IL84" s="2"/>
      <c r="IM84" s="2"/>
      <c r="IN84" s="2"/>
      <c r="IO84" s="2"/>
      <c r="IP84" s="2"/>
      <c r="IQ84" s="2"/>
      <c r="IR84" s="2"/>
      <c r="IS84" s="2"/>
      <c r="IT84" s="2"/>
      <c r="IU84" s="2"/>
      <c r="IV84" s="2"/>
    </row>
    <row r="85" customFormat="false" ht="14.65" hidden="false" customHeight="true" outlineLevel="0" collapsed="false">
      <c r="A85" s="11"/>
      <c r="B85" s="11"/>
      <c r="C85" s="11"/>
      <c r="D85" s="11"/>
      <c r="E85" s="11"/>
      <c r="F85" s="11"/>
      <c r="G85" s="11"/>
      <c r="H85" s="11"/>
      <c r="I85" s="11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</row>
    <row r="86" customFormat="false" ht="15" hidden="false" customHeight="false" outlineLevel="0" collapsed="false">
      <c r="A86" s="33" t="s">
        <v>93</v>
      </c>
      <c r="B86" s="33"/>
      <c r="C86" s="33"/>
      <c r="D86" s="33"/>
      <c r="E86" s="33"/>
      <c r="F86" s="33"/>
      <c r="G86" s="33"/>
      <c r="H86" s="33"/>
      <c r="I86" s="33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</row>
    <row r="87" customFormat="false" ht="13.8" hidden="false" customHeight="false" outlineLevel="0" collapsed="false">
      <c r="A87" s="63" t="n">
        <v>3</v>
      </c>
      <c r="B87" s="63" t="s">
        <v>94</v>
      </c>
      <c r="C87" s="63"/>
      <c r="D87" s="63"/>
      <c r="E87" s="63"/>
      <c r="F87" s="63"/>
      <c r="G87" s="63"/>
      <c r="H87" s="63"/>
      <c r="I87" s="63" t="s">
        <v>95</v>
      </c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2"/>
      <c r="IV87" s="2"/>
    </row>
    <row r="88" customFormat="false" ht="57.65" hidden="false" customHeight="true" outlineLevel="0" collapsed="false">
      <c r="A88" s="37" t="s">
        <v>7</v>
      </c>
      <c r="B88" s="3" t="s">
        <v>96</v>
      </c>
      <c r="C88" s="3"/>
      <c r="D88" s="3"/>
      <c r="E88" s="3"/>
      <c r="F88" s="3"/>
      <c r="G88" s="3"/>
      <c r="H88" s="3"/>
      <c r="I88" s="51" t="n">
        <f aca="false">ROUND((($I$33/12)+($I$40/12)+($I$33/12/12)+($I$41/12))*(30/30)*0.05,2)</f>
        <v>6.39</v>
      </c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2"/>
      <c r="IV88" s="2"/>
    </row>
    <row r="89" customFormat="false" ht="12.8" hidden="false" customHeight="false" outlineLevel="0" collapsed="false">
      <c r="A89" s="37" t="s">
        <v>10</v>
      </c>
      <c r="B89" s="75" t="s">
        <v>97</v>
      </c>
      <c r="C89" s="75"/>
      <c r="D89" s="75"/>
      <c r="E89" s="75"/>
      <c r="F89" s="75"/>
      <c r="G89" s="75"/>
      <c r="H89" s="75"/>
      <c r="I89" s="51" t="n">
        <f aca="false">ROUND($I$88*H55,2)</f>
        <v>0.51</v>
      </c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2"/>
      <c r="IV89" s="2"/>
    </row>
    <row r="90" customFormat="false" ht="28.25" hidden="false" customHeight="true" outlineLevel="0" collapsed="false">
      <c r="A90" s="37" t="s">
        <v>13</v>
      </c>
      <c r="B90" s="3" t="s">
        <v>98</v>
      </c>
      <c r="C90" s="3"/>
      <c r="D90" s="3"/>
      <c r="E90" s="3"/>
      <c r="F90" s="3"/>
      <c r="G90" s="3"/>
      <c r="H90" s="3"/>
      <c r="I90" s="51" t="n">
        <f aca="false">ROUND(((($I$33/30)*7)/$H$9)*1,2)</f>
        <v>24.91</v>
      </c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  <c r="IT90" s="2"/>
      <c r="IU90" s="2"/>
      <c r="IV90" s="2"/>
    </row>
    <row r="91" customFormat="false" ht="24" hidden="false" customHeight="true" outlineLevel="0" collapsed="false">
      <c r="A91" s="37" t="s">
        <v>16</v>
      </c>
      <c r="B91" s="3" t="s">
        <v>99</v>
      </c>
      <c r="C91" s="3"/>
      <c r="D91" s="3"/>
      <c r="E91" s="3"/>
      <c r="F91" s="3"/>
      <c r="G91" s="3"/>
      <c r="H91" s="3"/>
      <c r="I91" s="51" t="n">
        <f aca="false">ROUND($H$56*I90,2)</f>
        <v>8.92</v>
      </c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  <c r="IS91" s="2"/>
      <c r="IT91" s="2"/>
      <c r="IU91" s="2"/>
      <c r="IV91" s="2"/>
    </row>
    <row r="92" customFormat="false" ht="53" hidden="false" customHeight="true" outlineLevel="0" collapsed="false">
      <c r="A92" s="37" t="s">
        <v>64</v>
      </c>
      <c r="B92" s="3" t="s">
        <v>100</v>
      </c>
      <c r="C92" s="3"/>
      <c r="D92" s="3"/>
      <c r="E92" s="3"/>
      <c r="F92" s="3"/>
      <c r="G92" s="3"/>
      <c r="H92" s="80" t="n">
        <v>0.04</v>
      </c>
      <c r="I92" s="51" t="n">
        <f aca="false">ROUND($I$33*H92,2)</f>
        <v>51.23</v>
      </c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  <c r="IS92" s="2"/>
      <c r="IT92" s="2"/>
      <c r="IU92" s="2"/>
      <c r="IV92" s="2"/>
    </row>
    <row r="93" customFormat="false" ht="12.8" hidden="false" customHeight="false" outlineLevel="0" collapsed="false">
      <c r="A93" s="43" t="s">
        <v>44</v>
      </c>
      <c r="B93" s="43"/>
      <c r="C93" s="43"/>
      <c r="D93" s="43"/>
      <c r="E93" s="43"/>
      <c r="F93" s="43"/>
      <c r="G93" s="43"/>
      <c r="H93" s="43"/>
      <c r="I93" s="57" t="n">
        <f aca="false">SUM(I88:I92)</f>
        <v>91.96</v>
      </c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  <c r="IS93" s="2"/>
      <c r="IT93" s="2"/>
      <c r="IU93" s="2"/>
      <c r="IV93" s="2"/>
    </row>
    <row r="94" customFormat="false" ht="12.8" hidden="false" customHeight="false" outlineLevel="0" collapsed="false">
      <c r="A94" s="81"/>
      <c r="B94" s="81"/>
      <c r="C94" s="81"/>
      <c r="D94" s="81"/>
      <c r="E94" s="81"/>
      <c r="F94" s="81"/>
      <c r="G94" s="81"/>
      <c r="H94" s="81"/>
      <c r="I94" s="81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2"/>
      <c r="IV94" s="2"/>
    </row>
    <row r="95" customFormat="false" ht="17.25" hidden="false" customHeight="true" outlineLevel="0" collapsed="false">
      <c r="A95" s="82" t="s">
        <v>101</v>
      </c>
      <c r="B95" s="82"/>
      <c r="C95" s="82"/>
      <c r="D95" s="82"/>
      <c r="E95" s="82"/>
      <c r="F95" s="82"/>
      <c r="G95" s="82"/>
      <c r="H95" s="82"/>
      <c r="I95" s="82"/>
      <c r="J95" s="2"/>
      <c r="K95" s="83"/>
      <c r="L95" s="83"/>
      <c r="M95" s="83"/>
      <c r="N95" s="83"/>
      <c r="O95" s="83"/>
      <c r="P95" s="83"/>
      <c r="Q95" s="83"/>
      <c r="R95" s="83"/>
      <c r="S95" s="83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  <c r="IS95" s="2"/>
      <c r="IT95" s="2"/>
      <c r="IU95" s="2"/>
      <c r="IV95" s="2"/>
    </row>
    <row r="96" customFormat="false" ht="41.5" hidden="false" customHeight="true" outlineLevel="0" collapsed="false">
      <c r="A96" s="46" t="s">
        <v>102</v>
      </c>
      <c r="B96" s="46"/>
      <c r="C96" s="46"/>
      <c r="D96" s="46"/>
      <c r="E96" s="46"/>
      <c r="F96" s="46"/>
      <c r="G96" s="46"/>
      <c r="H96" s="46"/>
      <c r="I96" s="46"/>
      <c r="J96" s="2"/>
      <c r="K96" s="83"/>
      <c r="L96" s="83"/>
      <c r="M96" s="83"/>
      <c r="N96" s="83"/>
      <c r="O96" s="83"/>
      <c r="P96" s="83"/>
      <c r="Q96" s="83"/>
      <c r="R96" s="83"/>
      <c r="S96" s="83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/>
      <c r="IL96" s="2"/>
      <c r="IM96" s="2"/>
      <c r="IN96" s="2"/>
      <c r="IO96" s="2"/>
      <c r="IP96" s="2"/>
      <c r="IQ96" s="2"/>
      <c r="IR96" s="2"/>
      <c r="IS96" s="2"/>
      <c r="IT96" s="2"/>
      <c r="IU96" s="2"/>
      <c r="IV96" s="2"/>
    </row>
    <row r="97" customFormat="false" ht="54.5" hidden="false" customHeight="true" outlineLevel="0" collapsed="false">
      <c r="A97" s="84" t="s">
        <v>103</v>
      </c>
      <c r="B97" s="84"/>
      <c r="C97" s="84"/>
      <c r="D97" s="84"/>
      <c r="E97" s="84"/>
      <c r="F97" s="84"/>
      <c r="G97" s="84"/>
      <c r="H97" s="84"/>
      <c r="I97" s="84"/>
      <c r="J97" s="85"/>
      <c r="K97" s="2"/>
      <c r="L97" s="2"/>
      <c r="M97" s="2"/>
      <c r="N97" s="2"/>
      <c r="O97" s="2"/>
      <c r="P97" s="2"/>
      <c r="Q97" s="2"/>
      <c r="R97" s="2"/>
      <c r="S97" s="2"/>
    </row>
    <row r="98" s="83" customFormat="true" ht="8.25" hidden="false" customHeight="true" outlineLevel="0" collapsed="false">
      <c r="A98" s="86"/>
      <c r="B98" s="86"/>
      <c r="C98" s="86"/>
      <c r="D98" s="86"/>
      <c r="E98" s="86"/>
      <c r="F98" s="86"/>
      <c r="G98" s="86"/>
      <c r="H98" s="86"/>
      <c r="I98" s="86"/>
      <c r="K98" s="2"/>
      <c r="L98" s="2"/>
      <c r="M98" s="2"/>
      <c r="N98" s="2"/>
      <c r="O98" s="2"/>
      <c r="P98" s="2"/>
      <c r="Q98" s="2"/>
      <c r="R98" s="2"/>
      <c r="S98" s="2"/>
    </row>
    <row r="99" s="83" customFormat="true" ht="7.5" hidden="false" customHeight="true" outlineLevel="0" collapsed="false">
      <c r="A99" s="87"/>
      <c r="B99" s="87"/>
      <c r="C99" s="87"/>
      <c r="D99" s="87"/>
      <c r="E99" s="87"/>
      <c r="F99" s="87"/>
      <c r="G99" s="87"/>
      <c r="H99" s="87"/>
      <c r="I99" s="87"/>
      <c r="K99" s="2"/>
      <c r="L99" s="2"/>
      <c r="M99" s="2"/>
      <c r="N99" s="2"/>
      <c r="O99" s="2"/>
      <c r="P99" s="2"/>
      <c r="Q99" s="2"/>
      <c r="R99" s="2"/>
      <c r="S99" s="2"/>
    </row>
    <row r="100" customFormat="false" ht="41" hidden="false" customHeight="true" outlineLevel="0" collapsed="false">
      <c r="A100" s="88" t="s">
        <v>104</v>
      </c>
      <c r="B100" s="89" t="n">
        <f aca="false">I33</f>
        <v>1280.87</v>
      </c>
      <c r="C100" s="88" t="s">
        <v>105</v>
      </c>
      <c r="D100" s="89" t="n">
        <f aca="false">I84 - I62 - I67</f>
        <v>779.14430748</v>
      </c>
      <c r="E100" s="90" t="s">
        <v>106</v>
      </c>
      <c r="F100" s="89" t="n">
        <f aca="false">I93</f>
        <v>91.96</v>
      </c>
      <c r="G100" s="91"/>
      <c r="H100" s="92" t="s">
        <v>107</v>
      </c>
      <c r="I100" s="93" t="n">
        <f aca="false">B100+D100+F100</f>
        <v>2151.97430748</v>
      </c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  <c r="IL100" s="2"/>
      <c r="IM100" s="2"/>
      <c r="IN100" s="2"/>
      <c r="IO100" s="2"/>
      <c r="IP100" s="2"/>
      <c r="IQ100" s="2"/>
      <c r="IR100" s="2"/>
      <c r="IS100" s="2"/>
      <c r="IT100" s="2"/>
      <c r="IU100" s="2"/>
      <c r="IV100" s="2"/>
    </row>
    <row r="101" customFormat="false" ht="23" hidden="false" customHeight="true" outlineLevel="0" collapsed="false">
      <c r="A101" s="82" t="s">
        <v>108</v>
      </c>
      <c r="B101" s="82"/>
      <c r="C101" s="82"/>
      <c r="D101" s="82"/>
      <c r="E101" s="82"/>
      <c r="F101" s="82"/>
      <c r="G101" s="82"/>
      <c r="H101" s="82"/>
      <c r="I101" s="8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/>
      <c r="IL101" s="2"/>
      <c r="IM101" s="2"/>
      <c r="IN101" s="2"/>
      <c r="IO101" s="2"/>
      <c r="IP101" s="2"/>
      <c r="IQ101" s="2"/>
      <c r="IR101" s="2"/>
      <c r="IS101" s="2"/>
      <c r="IT101" s="2"/>
      <c r="IU101" s="2"/>
      <c r="IV101" s="2"/>
    </row>
    <row r="102" customFormat="false" ht="17.35" hidden="false" customHeight="false" outlineLevel="0" collapsed="false">
      <c r="A102" s="94" t="s">
        <v>109</v>
      </c>
      <c r="B102" s="95" t="s">
        <v>110</v>
      </c>
      <c r="C102" s="95"/>
      <c r="D102" s="95"/>
      <c r="E102" s="95"/>
      <c r="F102" s="95"/>
      <c r="G102" s="95"/>
      <c r="H102" s="95"/>
      <c r="I102" s="96" t="s">
        <v>50</v>
      </c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  <c r="IL102" s="2"/>
      <c r="IM102" s="2"/>
      <c r="IN102" s="2"/>
      <c r="IO102" s="2"/>
      <c r="IP102" s="2"/>
      <c r="IQ102" s="2"/>
      <c r="IR102" s="2"/>
      <c r="IS102" s="2"/>
      <c r="IT102" s="2"/>
      <c r="IU102" s="2"/>
      <c r="IV102" s="2"/>
    </row>
    <row r="103" customFormat="false" ht="52.5" hidden="false" customHeight="true" outlineLevel="0" collapsed="false">
      <c r="A103" s="97" t="s">
        <v>7</v>
      </c>
      <c r="B103" s="98" t="s">
        <v>111</v>
      </c>
      <c r="C103" s="98"/>
      <c r="D103" s="98"/>
      <c r="E103" s="98"/>
      <c r="F103" s="98"/>
      <c r="G103" s="98"/>
      <c r="H103" s="99" t="n">
        <v>0.09075</v>
      </c>
      <c r="I103" s="100" t="n">
        <f aca="false">ROUND($I$33*H103,2)</f>
        <v>116.24</v>
      </c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/>
      <c r="IL103" s="2"/>
      <c r="IM103" s="2"/>
      <c r="IN103" s="2"/>
      <c r="IO103" s="2"/>
      <c r="IP103" s="2"/>
      <c r="IQ103" s="2"/>
      <c r="IR103" s="2"/>
      <c r="IS103" s="2"/>
      <c r="IT103" s="2"/>
      <c r="IU103" s="2"/>
      <c r="IV103" s="2"/>
    </row>
    <row r="104" customFormat="false" ht="27.9" hidden="false" customHeight="true" outlineLevel="0" collapsed="false">
      <c r="A104" s="97" t="s">
        <v>10</v>
      </c>
      <c r="B104" s="24" t="s">
        <v>112</v>
      </c>
      <c r="C104" s="24"/>
      <c r="D104" s="24"/>
      <c r="E104" s="24"/>
      <c r="F104" s="24"/>
      <c r="G104" s="24"/>
      <c r="H104" s="24"/>
      <c r="I104" s="100" t="n">
        <f aca="false">ROUND(((I100/30)*1)/12,2)</f>
        <v>5.98</v>
      </c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  <c r="IH104" s="2"/>
      <c r="II104" s="2"/>
      <c r="IJ104" s="2"/>
      <c r="IK104" s="2"/>
      <c r="IL104" s="2"/>
      <c r="IM104" s="2"/>
      <c r="IN104" s="2"/>
      <c r="IO104" s="2"/>
      <c r="IP104" s="2"/>
      <c r="IQ104" s="2"/>
      <c r="IR104" s="2"/>
      <c r="IS104" s="2"/>
      <c r="IT104" s="2"/>
      <c r="IU104" s="2"/>
      <c r="IV104" s="2"/>
    </row>
    <row r="105" customFormat="false" ht="27.65" hidden="false" customHeight="true" outlineLevel="0" collapsed="false">
      <c r="A105" s="97" t="s">
        <v>13</v>
      </c>
      <c r="B105" s="24" t="s">
        <v>113</v>
      </c>
      <c r="C105" s="24"/>
      <c r="D105" s="24"/>
      <c r="E105" s="24"/>
      <c r="F105" s="24"/>
      <c r="G105" s="24"/>
      <c r="H105" s="24"/>
      <c r="I105" s="100" t="n">
        <f aca="false">ROUND(((I100/30)*5)/12*0.015,2)</f>
        <v>0.45</v>
      </c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/>
      <c r="IL105" s="2"/>
      <c r="IM105" s="2"/>
      <c r="IN105" s="2"/>
      <c r="IO105" s="2"/>
      <c r="IP105" s="2"/>
      <c r="IQ105" s="2"/>
      <c r="IR105" s="2"/>
      <c r="IS105" s="2"/>
      <c r="IT105" s="2"/>
      <c r="IU105" s="2"/>
      <c r="IV105" s="2"/>
    </row>
    <row r="106" customFormat="false" ht="48.5" hidden="false" customHeight="true" outlineLevel="0" collapsed="false">
      <c r="A106" s="97" t="s">
        <v>16</v>
      </c>
      <c r="B106" s="24" t="s">
        <v>114</v>
      </c>
      <c r="C106" s="24"/>
      <c r="D106" s="24"/>
      <c r="E106" s="24"/>
      <c r="F106" s="24"/>
      <c r="G106" s="24"/>
      <c r="H106" s="24"/>
      <c r="I106" s="100" t="n">
        <f aca="false">ROUND((((I100/30)*15)/12)*0.0078,2)</f>
        <v>0.7</v>
      </c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/>
      <c r="IL106" s="2"/>
      <c r="IM106" s="2"/>
      <c r="IN106" s="2"/>
      <c r="IO106" s="2"/>
      <c r="IP106" s="2"/>
      <c r="IQ106" s="2"/>
      <c r="IR106" s="2"/>
      <c r="IS106" s="2"/>
      <c r="IT106" s="2"/>
      <c r="IU106" s="2"/>
      <c r="IV106" s="2"/>
    </row>
    <row r="107" customFormat="false" ht="41" hidden="false" customHeight="true" outlineLevel="0" collapsed="false">
      <c r="A107" s="97" t="s">
        <v>64</v>
      </c>
      <c r="B107" s="24" t="s">
        <v>115</v>
      </c>
      <c r="C107" s="24"/>
      <c r="D107" s="24"/>
      <c r="E107" s="24"/>
      <c r="F107" s="24"/>
      <c r="G107" s="24"/>
      <c r="H107" s="24"/>
      <c r="I107" s="100" t="n">
        <f aca="false">ROUND(((((I33+I33/3) + (I56+I75-I62-I67+I93))*(4/12))/12)*0.02,2)</f>
        <v>1.35</v>
      </c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  <c r="IH107" s="2"/>
      <c r="II107" s="2"/>
      <c r="IJ107" s="2"/>
      <c r="IK107" s="2"/>
      <c r="IL107" s="2"/>
      <c r="IM107" s="2"/>
      <c r="IN107" s="2"/>
      <c r="IO107" s="2"/>
      <c r="IP107" s="2"/>
      <c r="IQ107" s="2"/>
      <c r="IR107" s="2"/>
      <c r="IS107" s="2"/>
      <c r="IT107" s="2"/>
      <c r="IU107" s="2"/>
      <c r="IV107" s="2"/>
    </row>
    <row r="108" customFormat="false" ht="27.65" hidden="false" customHeight="true" outlineLevel="0" collapsed="false">
      <c r="A108" s="97" t="s">
        <v>42</v>
      </c>
      <c r="B108" s="24" t="s">
        <v>116</v>
      </c>
      <c r="C108" s="24"/>
      <c r="D108" s="24"/>
      <c r="E108" s="24"/>
      <c r="F108" s="24"/>
      <c r="G108" s="24"/>
      <c r="H108" s="24"/>
      <c r="I108" s="100" t="n">
        <f aca="false">ROUND((((I100/30)*3)/12),2)</f>
        <v>17.93</v>
      </c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  <c r="IH108" s="2"/>
      <c r="II108" s="2"/>
      <c r="IJ108" s="2"/>
      <c r="IK108" s="2"/>
      <c r="IL108" s="2"/>
      <c r="IM108" s="2"/>
      <c r="IN108" s="2"/>
      <c r="IO108" s="2"/>
      <c r="IP108" s="2"/>
      <c r="IQ108" s="2"/>
      <c r="IR108" s="2"/>
      <c r="IS108" s="2"/>
      <c r="IT108" s="2"/>
      <c r="IU108" s="2"/>
      <c r="IV108" s="2"/>
    </row>
    <row r="109" customFormat="false" ht="17.35" hidden="false" customHeight="false" outlineLevel="0" collapsed="false">
      <c r="A109" s="101" t="s">
        <v>44</v>
      </c>
      <c r="B109" s="101"/>
      <c r="C109" s="101"/>
      <c r="D109" s="101"/>
      <c r="E109" s="101"/>
      <c r="F109" s="101"/>
      <c r="G109" s="101"/>
      <c r="H109" s="101"/>
      <c r="I109" s="102" t="n">
        <f aca="false">SUM(I103:I108)</f>
        <v>142.65</v>
      </c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  <c r="HN109" s="2"/>
      <c r="HO109" s="2"/>
      <c r="HP109" s="2"/>
      <c r="HQ109" s="2"/>
      <c r="HR109" s="2"/>
      <c r="HS109" s="2"/>
      <c r="HT109" s="2"/>
      <c r="HU109" s="2"/>
      <c r="HV109" s="2"/>
      <c r="HW109" s="2"/>
      <c r="HX109" s="2"/>
      <c r="HY109" s="2"/>
      <c r="HZ109" s="2"/>
      <c r="IA109" s="2"/>
      <c r="IB109" s="2"/>
      <c r="IC109" s="2"/>
      <c r="ID109" s="2"/>
      <c r="IE109" s="2"/>
      <c r="IF109" s="2"/>
      <c r="IG109" s="2"/>
      <c r="IH109" s="2"/>
      <c r="II109" s="2"/>
      <c r="IJ109" s="2"/>
      <c r="IK109" s="2"/>
      <c r="IL109" s="2"/>
      <c r="IM109" s="2"/>
      <c r="IN109" s="2"/>
      <c r="IO109" s="2"/>
      <c r="IP109" s="2"/>
      <c r="IQ109" s="2"/>
      <c r="IR109" s="2"/>
      <c r="IS109" s="2"/>
      <c r="IT109" s="2"/>
      <c r="IU109" s="2"/>
      <c r="IV109" s="2"/>
    </row>
    <row r="110" customFormat="false" ht="12.8" hidden="false" customHeight="false" outlineLevel="0" collapsed="false">
      <c r="A110" s="81"/>
      <c r="B110" s="81"/>
      <c r="C110" s="81"/>
      <c r="D110" s="81"/>
      <c r="E110" s="81"/>
      <c r="F110" s="81"/>
      <c r="G110" s="81"/>
      <c r="H110" s="81"/>
      <c r="I110" s="81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  <c r="HY110" s="2"/>
      <c r="HZ110" s="2"/>
      <c r="IA110" s="2"/>
      <c r="IB110" s="2"/>
      <c r="IC110" s="2"/>
      <c r="ID110" s="2"/>
      <c r="IE110" s="2"/>
      <c r="IF110" s="2"/>
      <c r="IG110" s="2"/>
      <c r="IH110" s="2"/>
      <c r="II110" s="2"/>
      <c r="IJ110" s="2"/>
      <c r="IK110" s="2"/>
      <c r="IL110" s="2"/>
      <c r="IM110" s="2"/>
      <c r="IN110" s="2"/>
      <c r="IO110" s="2"/>
      <c r="IP110" s="2"/>
      <c r="IQ110" s="2"/>
      <c r="IR110" s="2"/>
      <c r="IS110" s="2"/>
      <c r="IT110" s="2"/>
      <c r="IU110" s="2"/>
      <c r="IV110" s="2"/>
    </row>
    <row r="111" customFormat="false" ht="13.8" hidden="false" customHeight="false" outlineLevel="0" collapsed="false">
      <c r="A111" s="62" t="s">
        <v>117</v>
      </c>
      <c r="B111" s="62"/>
      <c r="C111" s="62"/>
      <c r="D111" s="62"/>
      <c r="E111" s="62"/>
      <c r="F111" s="62"/>
      <c r="G111" s="62"/>
      <c r="H111" s="62"/>
      <c r="I111" s="6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  <c r="GQ111" s="2"/>
      <c r="GR111" s="2"/>
      <c r="GS111" s="2"/>
      <c r="GT111" s="2"/>
      <c r="GU111" s="2"/>
      <c r="GV111" s="2"/>
      <c r="GW111" s="2"/>
      <c r="GX111" s="2"/>
      <c r="GY111" s="2"/>
      <c r="GZ111" s="2"/>
      <c r="HA111" s="2"/>
      <c r="HB111" s="2"/>
      <c r="HC111" s="2"/>
      <c r="HD111" s="2"/>
      <c r="HE111" s="2"/>
      <c r="HF111" s="2"/>
      <c r="HG111" s="2"/>
      <c r="HH111" s="2"/>
      <c r="HI111" s="2"/>
      <c r="HJ111" s="2"/>
      <c r="HK111" s="2"/>
      <c r="HL111" s="2"/>
      <c r="HM111" s="2"/>
      <c r="HN111" s="2"/>
      <c r="HO111" s="2"/>
      <c r="HP111" s="2"/>
      <c r="HQ111" s="2"/>
      <c r="HR111" s="2"/>
      <c r="HS111" s="2"/>
      <c r="HT111" s="2"/>
      <c r="HU111" s="2"/>
      <c r="HV111" s="2"/>
      <c r="HW111" s="2"/>
      <c r="HX111" s="2"/>
      <c r="HY111" s="2"/>
      <c r="HZ111" s="2"/>
      <c r="IA111" s="2"/>
      <c r="IB111" s="2"/>
      <c r="IC111" s="2"/>
      <c r="ID111" s="2"/>
      <c r="IE111" s="2"/>
      <c r="IF111" s="2"/>
      <c r="IG111" s="2"/>
      <c r="IH111" s="2"/>
      <c r="II111" s="2"/>
      <c r="IJ111" s="2"/>
      <c r="IK111" s="2"/>
      <c r="IL111" s="2"/>
      <c r="IM111" s="2"/>
      <c r="IN111" s="2"/>
      <c r="IO111" s="2"/>
      <c r="IP111" s="2"/>
      <c r="IQ111" s="2"/>
      <c r="IR111" s="2"/>
      <c r="IS111" s="2"/>
      <c r="IT111" s="2"/>
      <c r="IU111" s="2"/>
      <c r="IV111" s="2"/>
    </row>
    <row r="112" customFormat="false" ht="13.8" hidden="false" customHeight="false" outlineLevel="0" collapsed="false">
      <c r="A112" s="63" t="s">
        <v>118</v>
      </c>
      <c r="B112" s="63" t="s">
        <v>119</v>
      </c>
      <c r="C112" s="63"/>
      <c r="D112" s="63"/>
      <c r="E112" s="63"/>
      <c r="F112" s="63"/>
      <c r="G112" s="63"/>
      <c r="H112" s="63"/>
      <c r="I112" s="103" t="s">
        <v>50</v>
      </c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  <c r="HN112" s="2"/>
      <c r="HO112" s="2"/>
      <c r="HP112" s="2"/>
      <c r="HQ112" s="2"/>
      <c r="HR112" s="2"/>
      <c r="HS112" s="2"/>
      <c r="HT112" s="2"/>
      <c r="HU112" s="2"/>
      <c r="HV112" s="2"/>
      <c r="HW112" s="2"/>
      <c r="HX112" s="2"/>
      <c r="HY112" s="2"/>
      <c r="HZ112" s="2"/>
      <c r="IA112" s="2"/>
      <c r="IB112" s="2"/>
      <c r="IC112" s="2"/>
      <c r="ID112" s="2"/>
      <c r="IE112" s="2"/>
      <c r="IF112" s="2"/>
      <c r="IG112" s="2"/>
      <c r="IH112" s="2"/>
      <c r="II112" s="2"/>
      <c r="IJ112" s="2"/>
      <c r="IK112" s="2"/>
      <c r="IL112" s="2"/>
      <c r="IM112" s="2"/>
      <c r="IN112" s="2"/>
      <c r="IO112" s="2"/>
      <c r="IP112" s="2"/>
      <c r="IQ112" s="2"/>
      <c r="IR112" s="2"/>
      <c r="IS112" s="2"/>
      <c r="IT112" s="2"/>
      <c r="IU112" s="2"/>
      <c r="IV112" s="2"/>
    </row>
    <row r="113" customFormat="false" ht="12.8" hidden="false" customHeight="false" outlineLevel="0" collapsed="false">
      <c r="A113" s="37" t="s">
        <v>7</v>
      </c>
      <c r="B113" s="75" t="s">
        <v>120</v>
      </c>
      <c r="C113" s="75"/>
      <c r="D113" s="75"/>
      <c r="E113" s="75"/>
      <c r="F113" s="75"/>
      <c r="G113" s="75"/>
      <c r="H113" s="75"/>
      <c r="I113" s="51" t="n">
        <v>0</v>
      </c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  <c r="GN113" s="2"/>
      <c r="GO113" s="2"/>
      <c r="GP113" s="2"/>
      <c r="GQ113" s="2"/>
      <c r="GR113" s="2"/>
      <c r="GS113" s="2"/>
      <c r="GT113" s="2"/>
      <c r="GU113" s="2"/>
      <c r="GV113" s="2"/>
      <c r="GW113" s="2"/>
      <c r="GX113" s="2"/>
      <c r="GY113" s="2"/>
      <c r="GZ113" s="2"/>
      <c r="HA113" s="2"/>
      <c r="HB113" s="2"/>
      <c r="HC113" s="2"/>
      <c r="HD113" s="2"/>
      <c r="HE113" s="2"/>
      <c r="HF113" s="2"/>
      <c r="HG113" s="2"/>
      <c r="HH113" s="2"/>
      <c r="HI113" s="2"/>
      <c r="HJ113" s="2"/>
      <c r="HK113" s="2"/>
      <c r="HL113" s="2"/>
      <c r="HM113" s="2"/>
      <c r="HN113" s="2"/>
      <c r="HO113" s="2"/>
      <c r="HP113" s="2"/>
      <c r="HQ113" s="2"/>
      <c r="HR113" s="2"/>
      <c r="HS113" s="2"/>
      <c r="HT113" s="2"/>
      <c r="HU113" s="2"/>
      <c r="HV113" s="2"/>
      <c r="HW113" s="2"/>
      <c r="HX113" s="2"/>
      <c r="HY113" s="2"/>
      <c r="HZ113" s="2"/>
      <c r="IA113" s="2"/>
      <c r="IB113" s="2"/>
      <c r="IC113" s="2"/>
      <c r="ID113" s="2"/>
      <c r="IE113" s="2"/>
      <c r="IF113" s="2"/>
      <c r="IG113" s="2"/>
      <c r="IH113" s="2"/>
      <c r="II113" s="2"/>
      <c r="IJ113" s="2"/>
      <c r="IK113" s="2"/>
      <c r="IL113" s="2"/>
      <c r="IM113" s="2"/>
      <c r="IN113" s="2"/>
      <c r="IO113" s="2"/>
      <c r="IP113" s="2"/>
      <c r="IQ113" s="2"/>
      <c r="IR113" s="2"/>
      <c r="IS113" s="2"/>
      <c r="IT113" s="2"/>
      <c r="IU113" s="2"/>
      <c r="IV113" s="2"/>
    </row>
    <row r="114" customFormat="false" ht="15" hidden="false" customHeight="false" outlineLevel="0" collapsed="false">
      <c r="A114" s="104" t="s">
        <v>44</v>
      </c>
      <c r="B114" s="104"/>
      <c r="C114" s="104"/>
      <c r="D114" s="104"/>
      <c r="E114" s="104"/>
      <c r="F114" s="104"/>
      <c r="G114" s="104"/>
      <c r="H114" s="104"/>
      <c r="I114" s="51" t="n">
        <v>0</v>
      </c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/>
      <c r="IL114" s="2"/>
      <c r="IM114" s="2"/>
      <c r="IN114" s="2"/>
      <c r="IO114" s="2"/>
      <c r="IP114" s="2"/>
      <c r="IQ114" s="2"/>
      <c r="IR114" s="2"/>
      <c r="IS114" s="2"/>
      <c r="IT114" s="2"/>
      <c r="IU114" s="2"/>
      <c r="IV114" s="2"/>
    </row>
    <row r="115" customFormat="false" ht="14.65" hidden="false" customHeight="true" outlineLevel="0" collapsed="false">
      <c r="A115" s="81"/>
      <c r="B115" s="81"/>
      <c r="C115" s="81"/>
      <c r="D115" s="81"/>
      <c r="E115" s="81"/>
      <c r="F115" s="81"/>
      <c r="G115" s="81"/>
      <c r="H115" s="81"/>
      <c r="I115" s="81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  <c r="GN115" s="2"/>
      <c r="GO115" s="2"/>
      <c r="GP115" s="2"/>
      <c r="GQ115" s="2"/>
      <c r="GR115" s="2"/>
      <c r="GS115" s="2"/>
      <c r="GT115" s="2"/>
      <c r="GU115" s="2"/>
      <c r="GV115" s="2"/>
      <c r="GW115" s="2"/>
      <c r="GX115" s="2"/>
      <c r="GY115" s="2"/>
      <c r="GZ115" s="2"/>
      <c r="HA115" s="2"/>
      <c r="HB115" s="2"/>
      <c r="HC115" s="2"/>
      <c r="HD115" s="2"/>
      <c r="HE115" s="2"/>
      <c r="HF115" s="2"/>
      <c r="HG115" s="2"/>
      <c r="HH115" s="2"/>
      <c r="HI115" s="2"/>
      <c r="HJ115" s="2"/>
      <c r="HK115" s="2"/>
      <c r="HL115" s="2"/>
      <c r="HM115" s="2"/>
      <c r="HN115" s="2"/>
      <c r="HO115" s="2"/>
      <c r="HP115" s="2"/>
      <c r="HQ115" s="2"/>
      <c r="HR115" s="2"/>
      <c r="HS115" s="2"/>
      <c r="HT115" s="2"/>
      <c r="HU115" s="2"/>
      <c r="HV115" s="2"/>
      <c r="HW115" s="2"/>
      <c r="HX115" s="2"/>
      <c r="HY115" s="2"/>
      <c r="HZ115" s="2"/>
      <c r="IA115" s="2"/>
      <c r="IB115" s="2"/>
      <c r="IC115" s="2"/>
      <c r="ID115" s="2"/>
      <c r="IE115" s="2"/>
      <c r="IF115" s="2"/>
      <c r="IG115" s="2"/>
      <c r="IH115" s="2"/>
      <c r="II115" s="2"/>
      <c r="IJ115" s="2"/>
      <c r="IK115" s="2"/>
      <c r="IL115" s="2"/>
      <c r="IM115" s="2"/>
      <c r="IN115" s="2"/>
      <c r="IO115" s="2"/>
      <c r="IP115" s="2"/>
      <c r="IQ115" s="2"/>
      <c r="IR115" s="2"/>
      <c r="IS115" s="2"/>
      <c r="IT115" s="2"/>
      <c r="IU115" s="2"/>
      <c r="IV115" s="2"/>
    </row>
    <row r="116" customFormat="false" ht="17.25" hidden="false" customHeight="true" outlineLevel="0" collapsed="false">
      <c r="A116" s="24" t="s">
        <v>121</v>
      </c>
      <c r="B116" s="24"/>
      <c r="C116" s="24"/>
      <c r="D116" s="24"/>
      <c r="E116" s="24"/>
      <c r="F116" s="24"/>
      <c r="G116" s="24"/>
      <c r="H116" s="24"/>
      <c r="I116" s="24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2"/>
      <c r="IV116" s="2"/>
    </row>
    <row r="117" customFormat="false" ht="14.5" hidden="false" customHeight="false" outlineLevel="0" collapsed="false">
      <c r="A117" s="26" t="n">
        <v>4</v>
      </c>
      <c r="B117" s="63" t="s">
        <v>122</v>
      </c>
      <c r="C117" s="63"/>
      <c r="D117" s="63"/>
      <c r="E117" s="63"/>
      <c r="F117" s="63"/>
      <c r="G117" s="63"/>
      <c r="H117" s="63"/>
      <c r="I117" s="103" t="s">
        <v>50</v>
      </c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  <c r="HS117" s="2"/>
      <c r="HT117" s="2"/>
      <c r="HU117" s="2"/>
      <c r="HV117" s="2"/>
      <c r="HW117" s="2"/>
      <c r="HX117" s="2"/>
      <c r="HY117" s="2"/>
      <c r="HZ117" s="2"/>
      <c r="IA117" s="2"/>
      <c r="IB117" s="2"/>
      <c r="IC117" s="2"/>
      <c r="ID117" s="2"/>
      <c r="IE117" s="2"/>
      <c r="IF117" s="2"/>
      <c r="IG117" s="2"/>
      <c r="IH117" s="2"/>
      <c r="II117" s="2"/>
      <c r="IJ117" s="2"/>
      <c r="IK117" s="2"/>
      <c r="IL117" s="2"/>
      <c r="IM117" s="2"/>
      <c r="IN117" s="2"/>
      <c r="IO117" s="2"/>
      <c r="IP117" s="2"/>
      <c r="IQ117" s="2"/>
      <c r="IR117" s="2"/>
      <c r="IS117" s="2"/>
      <c r="IT117" s="2"/>
      <c r="IU117" s="2"/>
      <c r="IV117" s="2"/>
    </row>
    <row r="118" customFormat="false" ht="13" hidden="false" customHeight="false" outlineLevel="0" collapsed="false">
      <c r="A118" s="6" t="s">
        <v>109</v>
      </c>
      <c r="B118" s="75" t="s">
        <v>110</v>
      </c>
      <c r="C118" s="75"/>
      <c r="D118" s="75"/>
      <c r="E118" s="75"/>
      <c r="F118" s="75"/>
      <c r="G118" s="75"/>
      <c r="H118" s="75"/>
      <c r="I118" s="51" t="n">
        <f aca="false">I109</f>
        <v>142.65</v>
      </c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  <c r="GQ118" s="2"/>
      <c r="GR118" s="2"/>
      <c r="GS118" s="2"/>
      <c r="GT118" s="2"/>
      <c r="GU118" s="2"/>
      <c r="GV118" s="2"/>
      <c r="GW118" s="2"/>
      <c r="GX118" s="2"/>
      <c r="GY118" s="2"/>
      <c r="GZ118" s="2"/>
      <c r="HA118" s="2"/>
      <c r="HB118" s="2"/>
      <c r="HC118" s="2"/>
      <c r="HD118" s="2"/>
      <c r="HE118" s="2"/>
      <c r="HF118" s="2"/>
      <c r="HG118" s="2"/>
      <c r="HH118" s="2"/>
      <c r="HI118" s="2"/>
      <c r="HJ118" s="2"/>
      <c r="HK118" s="2"/>
      <c r="HL118" s="2"/>
      <c r="HM118" s="2"/>
      <c r="HN118" s="2"/>
      <c r="HO118" s="2"/>
      <c r="HP118" s="2"/>
      <c r="HQ118" s="2"/>
      <c r="HR118" s="2"/>
      <c r="HS118" s="2"/>
      <c r="HT118" s="2"/>
      <c r="HU118" s="2"/>
      <c r="HV118" s="2"/>
      <c r="HW118" s="2"/>
      <c r="HX118" s="2"/>
      <c r="HY118" s="2"/>
      <c r="HZ118" s="2"/>
      <c r="IA118" s="2"/>
      <c r="IB118" s="2"/>
      <c r="IC118" s="2"/>
      <c r="ID118" s="2"/>
      <c r="IE118" s="2"/>
      <c r="IF118" s="2"/>
      <c r="IG118" s="2"/>
      <c r="IH118" s="2"/>
      <c r="II118" s="2"/>
      <c r="IJ118" s="2"/>
      <c r="IK118" s="2"/>
      <c r="IL118" s="2"/>
      <c r="IM118" s="2"/>
      <c r="IN118" s="2"/>
      <c r="IO118" s="2"/>
      <c r="IP118" s="2"/>
      <c r="IQ118" s="2"/>
      <c r="IR118" s="2"/>
      <c r="IS118" s="2"/>
      <c r="IT118" s="2"/>
      <c r="IU118" s="2"/>
      <c r="IV118" s="2"/>
    </row>
    <row r="119" customFormat="false" ht="13" hidden="false" customHeight="false" outlineLevel="0" collapsed="false">
      <c r="A119" s="6" t="s">
        <v>118</v>
      </c>
      <c r="B119" s="75" t="s">
        <v>119</v>
      </c>
      <c r="C119" s="75"/>
      <c r="D119" s="75"/>
      <c r="E119" s="75"/>
      <c r="F119" s="75"/>
      <c r="G119" s="75"/>
      <c r="H119" s="75"/>
      <c r="I119" s="51" t="n">
        <f aca="false">I114</f>
        <v>0</v>
      </c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  <c r="GE119" s="2"/>
      <c r="GF119" s="2"/>
      <c r="GG119" s="2"/>
      <c r="GH119" s="2"/>
      <c r="GI119" s="2"/>
      <c r="GJ119" s="2"/>
      <c r="GK119" s="2"/>
      <c r="GL119" s="2"/>
      <c r="GM119" s="2"/>
      <c r="GN119" s="2"/>
      <c r="GO119" s="2"/>
      <c r="GP119" s="2"/>
      <c r="GQ119" s="2"/>
      <c r="GR119" s="2"/>
      <c r="GS119" s="2"/>
      <c r="GT119" s="2"/>
      <c r="GU119" s="2"/>
      <c r="GV119" s="2"/>
      <c r="GW119" s="2"/>
      <c r="GX119" s="2"/>
      <c r="GY119" s="2"/>
      <c r="GZ119" s="2"/>
      <c r="HA119" s="2"/>
      <c r="HB119" s="2"/>
      <c r="HC119" s="2"/>
      <c r="HD119" s="2"/>
      <c r="HE119" s="2"/>
      <c r="HF119" s="2"/>
      <c r="HG119" s="2"/>
      <c r="HH119" s="2"/>
      <c r="HI119" s="2"/>
      <c r="HJ119" s="2"/>
      <c r="HK119" s="2"/>
      <c r="HL119" s="2"/>
      <c r="HM119" s="2"/>
      <c r="HN119" s="2"/>
      <c r="HO119" s="2"/>
      <c r="HP119" s="2"/>
      <c r="HQ119" s="2"/>
      <c r="HR119" s="2"/>
      <c r="HS119" s="2"/>
      <c r="HT119" s="2"/>
      <c r="HU119" s="2"/>
      <c r="HV119" s="2"/>
      <c r="HW119" s="2"/>
      <c r="HX119" s="2"/>
      <c r="HY119" s="2"/>
      <c r="HZ119" s="2"/>
      <c r="IA119" s="2"/>
      <c r="IB119" s="2"/>
      <c r="IC119" s="2"/>
      <c r="ID119" s="2"/>
      <c r="IE119" s="2"/>
      <c r="IF119" s="2"/>
      <c r="IG119" s="2"/>
      <c r="IH119" s="2"/>
      <c r="II119" s="2"/>
      <c r="IJ119" s="2"/>
      <c r="IK119" s="2"/>
      <c r="IL119" s="2"/>
      <c r="IM119" s="2"/>
      <c r="IN119" s="2"/>
      <c r="IO119" s="2"/>
      <c r="IP119" s="2"/>
      <c r="IQ119" s="2"/>
      <c r="IR119" s="2"/>
      <c r="IS119" s="2"/>
      <c r="IT119" s="2"/>
      <c r="IU119" s="2"/>
      <c r="IV119" s="2"/>
    </row>
    <row r="120" customFormat="false" ht="14.65" hidden="false" customHeight="true" outlineLevel="0" collapsed="false">
      <c r="A120" s="30" t="s">
        <v>44</v>
      </c>
      <c r="B120" s="30"/>
      <c r="C120" s="30"/>
      <c r="D120" s="30"/>
      <c r="E120" s="30"/>
      <c r="F120" s="30"/>
      <c r="G120" s="30"/>
      <c r="H120" s="30"/>
      <c r="I120" s="57" t="n">
        <f aca="false">SUM(I118+I119)</f>
        <v>142.65</v>
      </c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2"/>
      <c r="IV120" s="2"/>
    </row>
    <row r="121" customFormat="false" ht="12.8" hidden="false" customHeight="false" outlineLevel="0" collapsed="false">
      <c r="A121" s="11"/>
      <c r="B121" s="11"/>
      <c r="C121" s="11"/>
      <c r="D121" s="11"/>
      <c r="E121" s="11"/>
      <c r="F121" s="11"/>
      <c r="G121" s="11"/>
      <c r="H121" s="11"/>
      <c r="I121" s="11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  <c r="GJ121" s="2"/>
      <c r="GK121" s="2"/>
      <c r="GL121" s="2"/>
      <c r="GM121" s="2"/>
      <c r="GN121" s="2"/>
      <c r="GO121" s="2"/>
      <c r="GP121" s="2"/>
      <c r="GQ121" s="2"/>
      <c r="GR121" s="2"/>
      <c r="GS121" s="2"/>
      <c r="GT121" s="2"/>
      <c r="GU121" s="2"/>
      <c r="GV121" s="2"/>
      <c r="GW121" s="2"/>
      <c r="GX121" s="2"/>
      <c r="GY121" s="2"/>
      <c r="GZ121" s="2"/>
      <c r="HA121" s="2"/>
      <c r="HB121" s="2"/>
      <c r="HC121" s="2"/>
      <c r="HD121" s="2"/>
      <c r="HE121" s="2"/>
      <c r="HF121" s="2"/>
      <c r="HG121" s="2"/>
      <c r="HH121" s="2"/>
      <c r="HI121" s="2"/>
      <c r="HJ121" s="2"/>
      <c r="HK121" s="2"/>
      <c r="HL121" s="2"/>
      <c r="HM121" s="2"/>
      <c r="HN121" s="2"/>
      <c r="HO121" s="2"/>
      <c r="HP121" s="2"/>
      <c r="HQ121" s="2"/>
      <c r="HR121" s="2"/>
      <c r="HS121" s="2"/>
      <c r="HT121" s="2"/>
      <c r="HU121" s="2"/>
      <c r="HV121" s="2"/>
      <c r="HW121" s="2"/>
      <c r="HX121" s="2"/>
      <c r="HY121" s="2"/>
      <c r="HZ121" s="2"/>
      <c r="IA121" s="2"/>
      <c r="IB121" s="2"/>
      <c r="IC121" s="2"/>
      <c r="ID121" s="2"/>
      <c r="IE121" s="2"/>
      <c r="IF121" s="2"/>
      <c r="IG121" s="2"/>
      <c r="IH121" s="2"/>
      <c r="II121" s="2"/>
      <c r="IJ121" s="2"/>
      <c r="IK121" s="2"/>
      <c r="IL121" s="2"/>
      <c r="IM121" s="2"/>
      <c r="IN121" s="2"/>
      <c r="IO121" s="2"/>
      <c r="IP121" s="2"/>
      <c r="IQ121" s="2"/>
      <c r="IR121" s="2"/>
      <c r="IS121" s="2"/>
      <c r="IT121" s="2"/>
      <c r="IU121" s="2"/>
      <c r="IV121" s="2"/>
    </row>
    <row r="122" customFormat="false" ht="17.25" hidden="false" customHeight="true" outlineLevel="0" collapsed="false">
      <c r="A122" s="24" t="s">
        <v>123</v>
      </c>
      <c r="B122" s="24"/>
      <c r="C122" s="24"/>
      <c r="D122" s="24"/>
      <c r="E122" s="24"/>
      <c r="F122" s="24"/>
      <c r="G122" s="24"/>
      <c r="H122" s="24"/>
      <c r="I122" s="24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  <c r="GF122" s="2"/>
      <c r="GG122" s="2"/>
      <c r="GH122" s="2"/>
      <c r="GI122" s="2"/>
      <c r="GJ122" s="2"/>
      <c r="GK122" s="2"/>
      <c r="GL122" s="2"/>
      <c r="GM122" s="2"/>
      <c r="GN122" s="2"/>
      <c r="GO122" s="2"/>
      <c r="GP122" s="2"/>
      <c r="GQ122" s="2"/>
      <c r="GR122" s="2"/>
      <c r="GS122" s="2"/>
      <c r="GT122" s="2"/>
      <c r="GU122" s="2"/>
      <c r="GV122" s="2"/>
      <c r="GW122" s="2"/>
      <c r="GX122" s="2"/>
      <c r="GY122" s="2"/>
      <c r="GZ122" s="2"/>
      <c r="HA122" s="2"/>
      <c r="HB122" s="2"/>
      <c r="HC122" s="2"/>
      <c r="HD122" s="2"/>
      <c r="HE122" s="2"/>
      <c r="HF122" s="2"/>
      <c r="HG122" s="2"/>
      <c r="HH122" s="2"/>
      <c r="HI122" s="2"/>
      <c r="HJ122" s="2"/>
      <c r="HK122" s="2"/>
      <c r="HL122" s="2"/>
      <c r="HM122" s="2"/>
      <c r="HN122" s="2"/>
      <c r="HO122" s="2"/>
      <c r="HP122" s="2"/>
      <c r="HQ122" s="2"/>
      <c r="HR122" s="2"/>
      <c r="HS122" s="2"/>
      <c r="HT122" s="2"/>
      <c r="HU122" s="2"/>
      <c r="HV122" s="2"/>
      <c r="HW122" s="2"/>
      <c r="HX122" s="2"/>
      <c r="HY122" s="2"/>
      <c r="HZ122" s="2"/>
      <c r="IA122" s="2"/>
      <c r="IB122" s="2"/>
      <c r="IC122" s="2"/>
      <c r="ID122" s="2"/>
      <c r="IE122" s="2"/>
      <c r="IF122" s="2"/>
      <c r="IG122" s="2"/>
      <c r="IH122" s="2"/>
      <c r="II122" s="2"/>
      <c r="IJ122" s="2"/>
      <c r="IK122" s="2"/>
      <c r="IL122" s="2"/>
      <c r="IM122" s="2"/>
      <c r="IN122" s="2"/>
      <c r="IO122" s="2"/>
      <c r="IP122" s="2"/>
      <c r="IQ122" s="2"/>
      <c r="IR122" s="2"/>
      <c r="IS122" s="2"/>
      <c r="IT122" s="2"/>
      <c r="IU122" s="2"/>
      <c r="IV122" s="2"/>
    </row>
    <row r="123" customFormat="false" ht="16.15" hidden="false" customHeight="true" outlineLevel="0" collapsed="false">
      <c r="A123" s="63" t="n">
        <v>5</v>
      </c>
      <c r="B123" s="26" t="s">
        <v>124</v>
      </c>
      <c r="C123" s="26"/>
      <c r="D123" s="26"/>
      <c r="E123" s="26"/>
      <c r="F123" s="26"/>
      <c r="G123" s="26"/>
      <c r="H123" s="26"/>
      <c r="I123" s="63" t="s">
        <v>50</v>
      </c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  <c r="GN123" s="2"/>
      <c r="GO123" s="2"/>
      <c r="GP123" s="2"/>
      <c r="GQ123" s="2"/>
      <c r="GR123" s="2"/>
      <c r="GS123" s="2"/>
      <c r="GT123" s="2"/>
      <c r="GU123" s="2"/>
      <c r="GV123" s="2"/>
      <c r="GW123" s="2"/>
      <c r="GX123" s="2"/>
      <c r="GY123" s="2"/>
      <c r="GZ123" s="2"/>
      <c r="HA123" s="2"/>
      <c r="HB123" s="2"/>
      <c r="HC123" s="2"/>
      <c r="HD123" s="2"/>
      <c r="HE123" s="2"/>
      <c r="HF123" s="2"/>
      <c r="HG123" s="2"/>
      <c r="HH123" s="2"/>
      <c r="HI123" s="2"/>
      <c r="HJ123" s="2"/>
      <c r="HK123" s="2"/>
      <c r="HL123" s="2"/>
      <c r="HM123" s="2"/>
      <c r="HN123" s="2"/>
      <c r="HO123" s="2"/>
      <c r="HP123" s="2"/>
      <c r="HQ123" s="2"/>
      <c r="HR123" s="2"/>
      <c r="HS123" s="2"/>
      <c r="HT123" s="2"/>
      <c r="HU123" s="2"/>
      <c r="HV123" s="2"/>
      <c r="HW123" s="2"/>
      <c r="HX123" s="2"/>
      <c r="HY123" s="2"/>
      <c r="HZ123" s="2"/>
      <c r="IA123" s="2"/>
      <c r="IB123" s="2"/>
      <c r="IC123" s="2"/>
      <c r="ID123" s="2"/>
      <c r="IE123" s="2"/>
      <c r="IF123" s="2"/>
      <c r="IG123" s="2"/>
      <c r="IH123" s="2"/>
      <c r="II123" s="2"/>
      <c r="IJ123" s="2"/>
      <c r="IK123" s="2"/>
      <c r="IL123" s="2"/>
      <c r="IM123" s="2"/>
      <c r="IN123" s="2"/>
      <c r="IO123" s="2"/>
      <c r="IP123" s="2"/>
      <c r="IQ123" s="2"/>
      <c r="IR123" s="2"/>
      <c r="IS123" s="2"/>
      <c r="IT123" s="2"/>
      <c r="IU123" s="2"/>
      <c r="IV123" s="2"/>
    </row>
    <row r="124" customFormat="false" ht="14.65" hidden="false" customHeight="true" outlineLevel="0" collapsed="false">
      <c r="A124" s="37" t="s">
        <v>7</v>
      </c>
      <c r="B124" s="3" t="s">
        <v>125</v>
      </c>
      <c r="C124" s="3"/>
      <c r="D124" s="3"/>
      <c r="E124" s="3"/>
      <c r="F124" s="3"/>
      <c r="G124" s="3"/>
      <c r="H124" s="3"/>
      <c r="I124" s="51" t="n">
        <f aca="false">'[1]Uniformes e EPI'!D14</f>
        <v>29.4025</v>
      </c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  <c r="GJ124" s="2"/>
      <c r="GK124" s="2"/>
      <c r="GL124" s="2"/>
      <c r="GM124" s="2"/>
      <c r="GN124" s="2"/>
      <c r="GO124" s="2"/>
      <c r="GP124" s="2"/>
      <c r="GQ124" s="2"/>
      <c r="GR124" s="2"/>
      <c r="GS124" s="2"/>
      <c r="GT124" s="2"/>
      <c r="GU124" s="2"/>
      <c r="GV124" s="2"/>
      <c r="GW124" s="2"/>
      <c r="GX124" s="2"/>
      <c r="GY124" s="2"/>
      <c r="GZ124" s="2"/>
      <c r="HA124" s="2"/>
      <c r="HB124" s="2"/>
      <c r="HC124" s="2"/>
      <c r="HD124" s="2"/>
      <c r="HE124" s="2"/>
      <c r="HF124" s="2"/>
      <c r="HG124" s="2"/>
      <c r="HH124" s="2"/>
      <c r="HI124" s="2"/>
      <c r="HJ124" s="2"/>
      <c r="HK124" s="2"/>
      <c r="HL124" s="2"/>
      <c r="HM124" s="2"/>
      <c r="HN124" s="2"/>
      <c r="HO124" s="2"/>
      <c r="HP124" s="2"/>
      <c r="HQ124" s="2"/>
      <c r="HR124" s="2"/>
      <c r="HS124" s="2"/>
      <c r="HT124" s="2"/>
      <c r="HU124" s="2"/>
      <c r="HV124" s="2"/>
      <c r="HW124" s="2"/>
      <c r="HX124" s="2"/>
      <c r="HY124" s="2"/>
      <c r="HZ124" s="2"/>
      <c r="IA124" s="2"/>
      <c r="IB124" s="2"/>
      <c r="IC124" s="2"/>
      <c r="ID124" s="2"/>
      <c r="IE124" s="2"/>
      <c r="IF124" s="2"/>
      <c r="IG124" s="2"/>
      <c r="IH124" s="2"/>
      <c r="II124" s="2"/>
      <c r="IJ124" s="2"/>
      <c r="IK124" s="2"/>
      <c r="IL124" s="2"/>
      <c r="IM124" s="2"/>
      <c r="IN124" s="2"/>
      <c r="IO124" s="2"/>
      <c r="IP124" s="2"/>
      <c r="IQ124" s="2"/>
      <c r="IR124" s="2"/>
      <c r="IS124" s="2"/>
      <c r="IT124" s="2"/>
      <c r="IU124" s="2"/>
      <c r="IV124" s="2"/>
    </row>
    <row r="125" customFormat="false" ht="14.65" hidden="false" customHeight="true" outlineLevel="0" collapsed="false">
      <c r="A125" s="37" t="s">
        <v>10</v>
      </c>
      <c r="B125" s="3" t="s">
        <v>126</v>
      </c>
      <c r="C125" s="3"/>
      <c r="D125" s="3"/>
      <c r="E125" s="3"/>
      <c r="F125" s="3"/>
      <c r="G125" s="3"/>
      <c r="H125" s="3"/>
      <c r="I125" s="74" t="n">
        <v>0</v>
      </c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  <c r="GM125" s="2"/>
      <c r="GN125" s="2"/>
      <c r="GO125" s="2"/>
      <c r="GP125" s="2"/>
      <c r="GQ125" s="2"/>
      <c r="GR125" s="2"/>
      <c r="GS125" s="2"/>
      <c r="GT125" s="2"/>
      <c r="GU125" s="2"/>
      <c r="GV125" s="2"/>
      <c r="GW125" s="2"/>
      <c r="GX125" s="2"/>
      <c r="GY125" s="2"/>
      <c r="GZ125" s="2"/>
      <c r="HA125" s="2"/>
      <c r="HB125" s="2"/>
      <c r="HC125" s="2"/>
      <c r="HD125" s="2"/>
      <c r="HE125" s="2"/>
      <c r="HF125" s="2"/>
      <c r="HG125" s="2"/>
      <c r="HH125" s="2"/>
      <c r="HI125" s="2"/>
      <c r="HJ125" s="2"/>
      <c r="HK125" s="2"/>
      <c r="HL125" s="2"/>
      <c r="HM125" s="2"/>
      <c r="HN125" s="2"/>
      <c r="HO125" s="2"/>
      <c r="HP125" s="2"/>
      <c r="HQ125" s="2"/>
      <c r="HR125" s="2"/>
      <c r="HS125" s="2"/>
      <c r="HT125" s="2"/>
      <c r="HU125" s="2"/>
      <c r="HV125" s="2"/>
      <c r="HW125" s="2"/>
      <c r="HX125" s="2"/>
      <c r="HY125" s="2"/>
      <c r="HZ125" s="2"/>
      <c r="IA125" s="2"/>
      <c r="IB125" s="2"/>
      <c r="IC125" s="2"/>
      <c r="ID125" s="2"/>
      <c r="IE125" s="2"/>
      <c r="IF125" s="2"/>
      <c r="IG125" s="2"/>
      <c r="IH125" s="2"/>
      <c r="II125" s="2"/>
      <c r="IJ125" s="2"/>
      <c r="IK125" s="2"/>
      <c r="IL125" s="2"/>
      <c r="IM125" s="2"/>
      <c r="IN125" s="2"/>
      <c r="IO125" s="2"/>
      <c r="IP125" s="2"/>
      <c r="IQ125" s="2"/>
      <c r="IR125" s="2"/>
      <c r="IS125" s="2"/>
      <c r="IT125" s="2"/>
      <c r="IU125" s="2"/>
      <c r="IV125" s="2"/>
    </row>
    <row r="126" customFormat="false" ht="13" hidden="false" customHeight="false" outlineLevel="0" collapsed="false">
      <c r="A126" s="37" t="s">
        <v>13</v>
      </c>
      <c r="B126" s="75" t="s">
        <v>127</v>
      </c>
      <c r="C126" s="75"/>
      <c r="D126" s="75"/>
      <c r="E126" s="75"/>
      <c r="F126" s="75"/>
      <c r="G126" s="75"/>
      <c r="H126" s="75"/>
      <c r="I126" s="74" t="n">
        <v>0</v>
      </c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  <c r="GM126" s="2"/>
      <c r="GN126" s="2"/>
      <c r="GO126" s="2"/>
      <c r="GP126" s="2"/>
      <c r="GQ126" s="2"/>
      <c r="GR126" s="2"/>
      <c r="GS126" s="2"/>
      <c r="GT126" s="2"/>
      <c r="GU126" s="2"/>
      <c r="GV126" s="2"/>
      <c r="GW126" s="2"/>
      <c r="GX126" s="2"/>
      <c r="GY126" s="2"/>
      <c r="GZ126" s="2"/>
      <c r="HA126" s="2"/>
      <c r="HB126" s="2"/>
      <c r="HC126" s="2"/>
      <c r="HD126" s="2"/>
      <c r="HE126" s="2"/>
      <c r="HF126" s="2"/>
      <c r="HG126" s="2"/>
      <c r="HH126" s="2"/>
      <c r="HI126" s="2"/>
      <c r="HJ126" s="2"/>
      <c r="HK126" s="2"/>
      <c r="HL126" s="2"/>
      <c r="HM126" s="2"/>
      <c r="HN126" s="2"/>
      <c r="HO126" s="2"/>
      <c r="HP126" s="2"/>
      <c r="HQ126" s="2"/>
      <c r="HR126" s="2"/>
      <c r="HS126" s="2"/>
      <c r="HT126" s="2"/>
      <c r="HU126" s="2"/>
      <c r="HV126" s="2"/>
      <c r="HW126" s="2"/>
      <c r="HX126" s="2"/>
      <c r="HY126" s="2"/>
      <c r="HZ126" s="2"/>
      <c r="IA126" s="2"/>
      <c r="IB126" s="2"/>
      <c r="IC126" s="2"/>
      <c r="ID126" s="2"/>
      <c r="IE126" s="2"/>
      <c r="IF126" s="2"/>
      <c r="IG126" s="2"/>
      <c r="IH126" s="2"/>
      <c r="II126" s="2"/>
      <c r="IJ126" s="2"/>
      <c r="IK126" s="2"/>
      <c r="IL126" s="2"/>
      <c r="IM126" s="2"/>
      <c r="IN126" s="2"/>
      <c r="IO126" s="2"/>
      <c r="IP126" s="2"/>
      <c r="IQ126" s="2"/>
      <c r="IR126" s="2"/>
      <c r="IS126" s="2"/>
      <c r="IT126" s="2"/>
      <c r="IU126" s="2"/>
      <c r="IV126" s="2"/>
    </row>
    <row r="127" customFormat="false" ht="14.65" hidden="false" customHeight="true" outlineLevel="0" collapsed="false">
      <c r="A127" s="37" t="s">
        <v>16</v>
      </c>
      <c r="B127" s="3" t="s">
        <v>128</v>
      </c>
      <c r="C127" s="3"/>
      <c r="D127" s="3"/>
      <c r="E127" s="3"/>
      <c r="F127" s="3"/>
      <c r="G127" s="3"/>
      <c r="H127" s="3"/>
      <c r="I127" s="74" t="s">
        <v>129</v>
      </c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  <c r="GN127" s="2"/>
      <c r="GO127" s="2"/>
      <c r="GP127" s="2"/>
      <c r="GQ127" s="2"/>
      <c r="GR127" s="2"/>
      <c r="GS127" s="2"/>
      <c r="GT127" s="2"/>
      <c r="GU127" s="2"/>
      <c r="GV127" s="2"/>
      <c r="GW127" s="2"/>
      <c r="GX127" s="2"/>
      <c r="GY127" s="2"/>
      <c r="GZ127" s="2"/>
      <c r="HA127" s="2"/>
      <c r="HB127" s="2"/>
      <c r="HC127" s="2"/>
      <c r="HD127" s="2"/>
      <c r="HE127" s="2"/>
      <c r="HF127" s="2"/>
      <c r="HG127" s="2"/>
      <c r="HH127" s="2"/>
      <c r="HI127" s="2"/>
      <c r="HJ127" s="2"/>
      <c r="HK127" s="2"/>
      <c r="HL127" s="2"/>
      <c r="HM127" s="2"/>
      <c r="HN127" s="2"/>
      <c r="HO127" s="2"/>
      <c r="HP127" s="2"/>
      <c r="HQ127" s="2"/>
      <c r="HR127" s="2"/>
      <c r="HS127" s="2"/>
      <c r="HT127" s="2"/>
      <c r="HU127" s="2"/>
      <c r="HV127" s="2"/>
      <c r="HW127" s="2"/>
      <c r="HX127" s="2"/>
      <c r="HY127" s="2"/>
      <c r="HZ127" s="2"/>
      <c r="IA127" s="2"/>
      <c r="IB127" s="2"/>
      <c r="IC127" s="2"/>
      <c r="ID127" s="2"/>
      <c r="IE127" s="2"/>
      <c r="IF127" s="2"/>
      <c r="IG127" s="2"/>
      <c r="IH127" s="2"/>
      <c r="II127" s="2"/>
      <c r="IJ127" s="2"/>
      <c r="IK127" s="2"/>
      <c r="IL127" s="2"/>
      <c r="IM127" s="2"/>
      <c r="IN127" s="2"/>
      <c r="IO127" s="2"/>
      <c r="IP127" s="2"/>
      <c r="IQ127" s="2"/>
      <c r="IR127" s="2"/>
      <c r="IS127" s="2"/>
      <c r="IT127" s="2"/>
      <c r="IU127" s="2"/>
      <c r="IV127" s="2"/>
    </row>
    <row r="128" customFormat="false" ht="13" hidden="false" customHeight="false" outlineLevel="0" collapsed="false">
      <c r="A128" s="43" t="s">
        <v>44</v>
      </c>
      <c r="B128" s="43"/>
      <c r="C128" s="43"/>
      <c r="D128" s="43"/>
      <c r="E128" s="43"/>
      <c r="F128" s="43"/>
      <c r="G128" s="43"/>
      <c r="H128" s="43"/>
      <c r="I128" s="78" t="n">
        <f aca="false">SUM(I124:I127)</f>
        <v>29.4025</v>
      </c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 s="2"/>
      <c r="HK128" s="2"/>
      <c r="HL128" s="2"/>
      <c r="HM128" s="2"/>
      <c r="HN128" s="2"/>
      <c r="HO128" s="2"/>
      <c r="HP128" s="2"/>
      <c r="HQ128" s="2"/>
      <c r="HR128" s="2"/>
      <c r="HS128" s="2"/>
      <c r="HT128" s="2"/>
      <c r="HU128" s="2"/>
      <c r="HV128" s="2"/>
      <c r="HW128" s="2"/>
      <c r="HX128" s="2"/>
      <c r="HY128" s="2"/>
      <c r="HZ128" s="2"/>
      <c r="IA128" s="2"/>
      <c r="IB128" s="2"/>
      <c r="IC128" s="2"/>
      <c r="ID128" s="2"/>
      <c r="IE128" s="2"/>
      <c r="IF128" s="2"/>
      <c r="IG128" s="2"/>
      <c r="IH128" s="2"/>
      <c r="II128" s="2"/>
      <c r="IJ128" s="2"/>
      <c r="IK128" s="2"/>
      <c r="IL128" s="2"/>
      <c r="IM128" s="2"/>
      <c r="IN128" s="2"/>
      <c r="IO128" s="2"/>
      <c r="IP128" s="2"/>
      <c r="IQ128" s="2"/>
      <c r="IR128" s="2"/>
      <c r="IS128" s="2"/>
      <c r="IT128" s="2"/>
      <c r="IU128" s="2"/>
      <c r="IV128" s="2"/>
    </row>
    <row r="129" customFormat="false" ht="12.8" hidden="false" customHeight="false" outlineLevel="0" collapsed="false">
      <c r="A129" s="11"/>
      <c r="B129" s="11"/>
      <c r="C129" s="11"/>
      <c r="D129" s="11"/>
      <c r="E129" s="11"/>
      <c r="F129" s="11"/>
      <c r="G129" s="11"/>
      <c r="H129" s="11"/>
      <c r="I129" s="11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  <c r="GO129" s="2"/>
      <c r="GP129" s="2"/>
      <c r="GQ129" s="2"/>
      <c r="GR129" s="2"/>
      <c r="GS129" s="2"/>
      <c r="GT129" s="2"/>
      <c r="GU129" s="2"/>
      <c r="GV129" s="2"/>
      <c r="GW129" s="2"/>
      <c r="GX129" s="2"/>
      <c r="GY129" s="2"/>
      <c r="GZ129" s="2"/>
      <c r="HA129" s="2"/>
      <c r="HB129" s="2"/>
      <c r="HC129" s="2"/>
      <c r="HD129" s="2"/>
      <c r="HE129" s="2"/>
      <c r="HF129" s="2"/>
      <c r="HG129" s="2"/>
      <c r="HH129" s="2"/>
      <c r="HI129" s="2"/>
      <c r="HJ129" s="2"/>
      <c r="HK129" s="2"/>
      <c r="HL129" s="2"/>
      <c r="HM129" s="2"/>
      <c r="HN129" s="2"/>
      <c r="HO129" s="2"/>
      <c r="HP129" s="2"/>
      <c r="HQ129" s="2"/>
      <c r="HR129" s="2"/>
      <c r="HS129" s="2"/>
      <c r="HT129" s="2"/>
      <c r="HU129" s="2"/>
      <c r="HV129" s="2"/>
      <c r="HW129" s="2"/>
      <c r="HX129" s="2"/>
      <c r="HY129" s="2"/>
      <c r="HZ129" s="2"/>
      <c r="IA129" s="2"/>
      <c r="IB129" s="2"/>
      <c r="IC129" s="2"/>
      <c r="ID129" s="2"/>
      <c r="IE129" s="2"/>
      <c r="IF129" s="2"/>
      <c r="IG129" s="2"/>
      <c r="IH129" s="2"/>
      <c r="II129" s="2"/>
      <c r="IJ129" s="2"/>
      <c r="IK129" s="2"/>
      <c r="IL129" s="2"/>
      <c r="IM129" s="2"/>
      <c r="IN129" s="2"/>
      <c r="IO129" s="2"/>
      <c r="IP129" s="2"/>
      <c r="IQ129" s="2"/>
      <c r="IR129" s="2"/>
      <c r="IS129" s="2"/>
      <c r="IT129" s="2"/>
      <c r="IU129" s="2"/>
      <c r="IV129" s="2"/>
    </row>
    <row r="130" customFormat="false" ht="12.8" hidden="false" customHeight="false" outlineLevel="0" collapsed="false">
      <c r="A130" s="105" t="s">
        <v>130</v>
      </c>
      <c r="B130" s="105"/>
      <c r="C130" s="105"/>
      <c r="D130" s="105"/>
      <c r="E130" s="105"/>
      <c r="F130" s="105"/>
      <c r="G130" s="105"/>
      <c r="H130" s="105"/>
      <c r="I130" s="105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  <c r="HY130" s="2"/>
      <c r="HZ130" s="2"/>
      <c r="IA130" s="2"/>
      <c r="IB130" s="2"/>
      <c r="IC130" s="2"/>
      <c r="ID130" s="2"/>
      <c r="IE130" s="2"/>
      <c r="IF130" s="2"/>
      <c r="IG130" s="2"/>
      <c r="IH130" s="2"/>
      <c r="II130" s="2"/>
      <c r="IJ130" s="2"/>
      <c r="IK130" s="2"/>
      <c r="IL130" s="2"/>
      <c r="IM130" s="2"/>
      <c r="IN130" s="2"/>
      <c r="IO130" s="2"/>
      <c r="IP130" s="2"/>
      <c r="IQ130" s="2"/>
      <c r="IR130" s="2"/>
      <c r="IS130" s="2"/>
      <c r="IT130" s="2"/>
      <c r="IU130" s="2"/>
      <c r="IV130" s="2"/>
    </row>
    <row r="131" customFormat="false" ht="17.35" hidden="false" customHeight="false" outlineLevel="0" collapsed="false">
      <c r="A131" s="106"/>
      <c r="B131" s="107"/>
      <c r="C131" s="107"/>
      <c r="D131" s="107"/>
      <c r="E131" s="107"/>
      <c r="F131" s="107"/>
      <c r="G131" s="107"/>
      <c r="H131" s="107"/>
      <c r="I131" s="108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  <c r="HJ131" s="2"/>
      <c r="HK131" s="2"/>
      <c r="HL131" s="2"/>
      <c r="HM131" s="2"/>
      <c r="HN131" s="2"/>
      <c r="HO131" s="2"/>
      <c r="HP131" s="2"/>
      <c r="HQ131" s="2"/>
      <c r="HR131" s="2"/>
      <c r="HS131" s="2"/>
      <c r="HT131" s="2"/>
      <c r="HU131" s="2"/>
      <c r="HV131" s="2"/>
      <c r="HW131" s="2"/>
      <c r="HX131" s="2"/>
      <c r="HY131" s="2"/>
      <c r="HZ131" s="2"/>
      <c r="IA131" s="2"/>
      <c r="IB131" s="2"/>
      <c r="IC131" s="2"/>
      <c r="ID131" s="2"/>
      <c r="IE131" s="2"/>
      <c r="IF131" s="2"/>
      <c r="IG131" s="2"/>
      <c r="IH131" s="2"/>
      <c r="II131" s="2"/>
      <c r="IJ131" s="2"/>
      <c r="IK131" s="2"/>
      <c r="IL131" s="2"/>
      <c r="IM131" s="2"/>
      <c r="IN131" s="2"/>
      <c r="IO131" s="2"/>
      <c r="IP131" s="2"/>
      <c r="IQ131" s="2"/>
      <c r="IR131" s="2"/>
      <c r="IS131" s="2"/>
      <c r="IT131" s="2"/>
      <c r="IU131" s="2"/>
      <c r="IV131" s="2"/>
    </row>
    <row r="132" customFormat="false" ht="15" hidden="false" customHeight="false" outlineLevel="0" collapsed="false">
      <c r="A132" s="33" t="s">
        <v>131</v>
      </c>
      <c r="B132" s="33"/>
      <c r="C132" s="33"/>
      <c r="D132" s="33"/>
      <c r="E132" s="33"/>
      <c r="F132" s="33"/>
      <c r="G132" s="33"/>
      <c r="H132" s="33"/>
      <c r="I132" s="33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  <c r="IF132" s="2"/>
      <c r="IG132" s="2"/>
      <c r="IH132" s="2"/>
      <c r="II132" s="2"/>
      <c r="IJ132" s="2"/>
      <c r="IK132" s="2"/>
      <c r="IL132" s="2"/>
      <c r="IM132" s="2"/>
      <c r="IN132" s="2"/>
      <c r="IO132" s="2"/>
      <c r="IP132" s="2"/>
      <c r="IQ132" s="2"/>
      <c r="IR132" s="2"/>
      <c r="IS132" s="2"/>
      <c r="IT132" s="2"/>
      <c r="IU132" s="2"/>
      <c r="IV132" s="2"/>
    </row>
    <row r="133" customFormat="false" ht="27" hidden="false" customHeight="false" outlineLevel="0" collapsed="false">
      <c r="A133" s="63" t="n">
        <v>6</v>
      </c>
      <c r="B133" s="63" t="s">
        <v>132</v>
      </c>
      <c r="C133" s="63"/>
      <c r="D133" s="63"/>
      <c r="E133" s="63"/>
      <c r="F133" s="63"/>
      <c r="G133" s="63"/>
      <c r="H133" s="26" t="s">
        <v>57</v>
      </c>
      <c r="I133" s="109" t="s">
        <v>40</v>
      </c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  <c r="GE133" s="2"/>
      <c r="GF133" s="2"/>
      <c r="GG133" s="2"/>
      <c r="GH133" s="2"/>
      <c r="GI133" s="2"/>
      <c r="GJ133" s="2"/>
      <c r="GK133" s="2"/>
      <c r="GL133" s="2"/>
      <c r="GM133" s="2"/>
      <c r="GN133" s="2"/>
      <c r="GO133" s="2"/>
      <c r="GP133" s="2"/>
      <c r="GQ133" s="2"/>
      <c r="GR133" s="2"/>
      <c r="GS133" s="2"/>
      <c r="GT133" s="2"/>
      <c r="GU133" s="2"/>
      <c r="GV133" s="2"/>
      <c r="GW133" s="2"/>
      <c r="GX133" s="2"/>
      <c r="GY133" s="2"/>
      <c r="GZ133" s="2"/>
      <c r="HA133" s="2"/>
      <c r="HB133" s="2"/>
      <c r="HC133" s="2"/>
      <c r="HD133" s="2"/>
      <c r="HE133" s="2"/>
      <c r="HF133" s="2"/>
      <c r="HG133" s="2"/>
      <c r="HH133" s="2"/>
      <c r="HI133" s="2"/>
      <c r="HJ133" s="2"/>
      <c r="HK133" s="2"/>
      <c r="HL133" s="2"/>
      <c r="HM133" s="2"/>
      <c r="HN133" s="2"/>
      <c r="HO133" s="2"/>
      <c r="HP133" s="2"/>
      <c r="HQ133" s="2"/>
      <c r="HR133" s="2"/>
      <c r="HS133" s="2"/>
      <c r="HT133" s="2"/>
      <c r="HU133" s="2"/>
      <c r="HV133" s="2"/>
      <c r="HW133" s="2"/>
      <c r="HX133" s="2"/>
      <c r="HY133" s="2"/>
      <c r="HZ133" s="2"/>
      <c r="IA133" s="2"/>
      <c r="IB133" s="2"/>
      <c r="IC133" s="2"/>
      <c r="ID133" s="2"/>
      <c r="IE133" s="2"/>
      <c r="IF133" s="2"/>
      <c r="IG133" s="2"/>
      <c r="IH133" s="2"/>
      <c r="II133" s="2"/>
      <c r="IJ133" s="2"/>
      <c r="IK133" s="2"/>
      <c r="IL133" s="2"/>
      <c r="IM133" s="2"/>
      <c r="IN133" s="2"/>
      <c r="IO133" s="2"/>
      <c r="IP133" s="2"/>
      <c r="IQ133" s="2"/>
      <c r="IR133" s="2"/>
      <c r="IS133" s="2"/>
      <c r="IT133" s="2"/>
      <c r="IU133" s="2"/>
      <c r="IV133" s="2"/>
    </row>
    <row r="134" customFormat="false" ht="70.5" hidden="false" customHeight="true" outlineLevel="0" collapsed="false">
      <c r="A134" s="110" t="s">
        <v>133</v>
      </c>
      <c r="B134" s="110"/>
      <c r="C134" s="110"/>
      <c r="D134" s="110"/>
      <c r="E134" s="110"/>
      <c r="F134" s="110"/>
      <c r="G134" s="110"/>
      <c r="H134" s="111" t="s">
        <v>77</v>
      </c>
      <c r="I134" s="112" t="n">
        <f aca="false">SUM(I33+I84+I93+I120+I128)</f>
        <v>2862.95680748</v>
      </c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  <c r="FG134" s="2"/>
      <c r="FH134" s="2"/>
      <c r="FI134" s="2"/>
      <c r="FJ134" s="2"/>
      <c r="FK134" s="2"/>
      <c r="FL134" s="2"/>
      <c r="FM134" s="2"/>
      <c r="FN134" s="2"/>
      <c r="FO134" s="2"/>
      <c r="FP134" s="2"/>
      <c r="FQ134" s="2"/>
      <c r="FR134" s="2"/>
      <c r="FS134" s="2"/>
      <c r="FT134" s="2"/>
      <c r="FU134" s="2"/>
      <c r="FV134" s="2"/>
      <c r="FW134" s="2"/>
      <c r="FX134" s="2"/>
      <c r="FY134" s="2"/>
      <c r="FZ134" s="2"/>
      <c r="GA134" s="2"/>
      <c r="GB134" s="2"/>
      <c r="GC134" s="2"/>
      <c r="GD134" s="2"/>
      <c r="GE134" s="2"/>
      <c r="GF134" s="2"/>
      <c r="GG134" s="2"/>
      <c r="GH134" s="2"/>
      <c r="GI134" s="2"/>
      <c r="GJ134" s="2"/>
      <c r="GK134" s="2"/>
      <c r="GL134" s="2"/>
      <c r="GM134" s="2"/>
      <c r="GN134" s="2"/>
      <c r="GO134" s="2"/>
      <c r="GP134" s="2"/>
      <c r="GQ134" s="2"/>
      <c r="GR134" s="2"/>
      <c r="GS134" s="2"/>
      <c r="GT134" s="2"/>
      <c r="GU134" s="2"/>
      <c r="GV134" s="2"/>
      <c r="GW134" s="2"/>
      <c r="GX134" s="2"/>
      <c r="GY134" s="2"/>
      <c r="GZ134" s="2"/>
      <c r="HA134" s="2"/>
      <c r="HB134" s="2"/>
      <c r="HC134" s="2"/>
      <c r="HD134" s="2"/>
      <c r="HE134" s="2"/>
      <c r="HF134" s="2"/>
      <c r="HG134" s="2"/>
      <c r="HH134" s="2"/>
      <c r="HI134" s="2"/>
      <c r="HJ134" s="2"/>
      <c r="HK134" s="2"/>
      <c r="HL134" s="2"/>
      <c r="HM134" s="2"/>
      <c r="HN134" s="2"/>
      <c r="HO134" s="2"/>
      <c r="HP134" s="2"/>
      <c r="HQ134" s="2"/>
      <c r="HR134" s="2"/>
      <c r="HS134" s="2"/>
      <c r="HT134" s="2"/>
      <c r="HU134" s="2"/>
      <c r="HV134" s="2"/>
      <c r="HW134" s="2"/>
      <c r="HX134" s="2"/>
      <c r="HY134" s="2"/>
      <c r="HZ134" s="2"/>
      <c r="IA134" s="2"/>
      <c r="IB134" s="2"/>
      <c r="IC134" s="2"/>
      <c r="ID134" s="2"/>
      <c r="IE134" s="2"/>
      <c r="IF134" s="2"/>
      <c r="IG134" s="2"/>
      <c r="IH134" s="2"/>
      <c r="II134" s="2"/>
      <c r="IJ134" s="2"/>
      <c r="IK134" s="2"/>
      <c r="IL134" s="2"/>
      <c r="IM134" s="2"/>
      <c r="IN134" s="2"/>
      <c r="IO134" s="2"/>
      <c r="IP134" s="2"/>
      <c r="IQ134" s="2"/>
      <c r="IR134" s="2"/>
      <c r="IS134" s="2"/>
      <c r="IT134" s="2"/>
      <c r="IU134" s="2"/>
      <c r="IV134" s="2"/>
    </row>
    <row r="135" customFormat="false" ht="15" hidden="false" customHeight="false" outlineLevel="0" collapsed="false">
      <c r="A135" s="113" t="s">
        <v>7</v>
      </c>
      <c r="B135" s="33" t="s">
        <v>134</v>
      </c>
      <c r="C135" s="33"/>
      <c r="D135" s="33"/>
      <c r="E135" s="33"/>
      <c r="F135" s="33"/>
      <c r="G135" s="33"/>
      <c r="H135" s="50" t="n">
        <v>0.05</v>
      </c>
      <c r="I135" s="51" t="n">
        <f aca="false">ROUND(H135*I134,2)</f>
        <v>143.15</v>
      </c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  <c r="GE135" s="2"/>
      <c r="GF135" s="2"/>
      <c r="GG135" s="2"/>
      <c r="GH135" s="2"/>
      <c r="GI135" s="2"/>
      <c r="GJ135" s="2"/>
      <c r="GK135" s="2"/>
      <c r="GL135" s="2"/>
      <c r="GM135" s="2"/>
      <c r="GN135" s="2"/>
      <c r="GO135" s="2"/>
      <c r="GP135" s="2"/>
      <c r="GQ135" s="2"/>
      <c r="GR135" s="2"/>
      <c r="GS135" s="2"/>
      <c r="GT135" s="2"/>
      <c r="GU135" s="2"/>
      <c r="GV135" s="2"/>
      <c r="GW135" s="2"/>
      <c r="GX135" s="2"/>
      <c r="GY135" s="2"/>
      <c r="GZ135" s="2"/>
      <c r="HA135" s="2"/>
      <c r="HB135" s="2"/>
      <c r="HC135" s="2"/>
      <c r="HD135" s="2"/>
      <c r="HE135" s="2"/>
      <c r="HF135" s="2"/>
      <c r="HG135" s="2"/>
      <c r="HH135" s="2"/>
      <c r="HI135" s="2"/>
      <c r="HJ135" s="2"/>
      <c r="HK135" s="2"/>
      <c r="HL135" s="2"/>
      <c r="HM135" s="2"/>
      <c r="HN135" s="2"/>
      <c r="HO135" s="2"/>
      <c r="HP135" s="2"/>
      <c r="HQ135" s="2"/>
      <c r="HR135" s="2"/>
      <c r="HS135" s="2"/>
      <c r="HT135" s="2"/>
      <c r="HU135" s="2"/>
      <c r="HV135" s="2"/>
      <c r="HW135" s="2"/>
      <c r="HX135" s="2"/>
      <c r="HY135" s="2"/>
      <c r="HZ135" s="2"/>
      <c r="IA135" s="2"/>
      <c r="IB135" s="2"/>
      <c r="IC135" s="2"/>
      <c r="ID135" s="2"/>
      <c r="IE135" s="2"/>
      <c r="IF135" s="2"/>
      <c r="IG135" s="2"/>
      <c r="IH135" s="2"/>
      <c r="II135" s="2"/>
      <c r="IJ135" s="2"/>
      <c r="IK135" s="2"/>
      <c r="IL135" s="2"/>
      <c r="IM135" s="2"/>
      <c r="IN135" s="2"/>
      <c r="IO135" s="2"/>
      <c r="IP135" s="2"/>
      <c r="IQ135" s="2"/>
      <c r="IR135" s="2"/>
      <c r="IS135" s="2"/>
      <c r="IT135" s="2"/>
      <c r="IU135" s="2"/>
      <c r="IV135" s="2"/>
    </row>
    <row r="136" customFormat="false" ht="64.5" hidden="false" customHeight="true" outlineLevel="0" collapsed="false">
      <c r="A136" s="110" t="s">
        <v>135</v>
      </c>
      <c r="B136" s="110"/>
      <c r="C136" s="110"/>
      <c r="D136" s="110"/>
      <c r="E136" s="110"/>
      <c r="F136" s="110"/>
      <c r="G136" s="110"/>
      <c r="H136" s="114" t="s">
        <v>77</v>
      </c>
      <c r="I136" s="112" t="n">
        <f aca="false">SUM(I33+I84+I93+I120+I128+I135)</f>
        <v>3006.10680748</v>
      </c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/>
      <c r="FR136" s="2"/>
      <c r="FS136" s="2"/>
      <c r="FT136" s="2"/>
      <c r="FU136" s="2"/>
      <c r="FV136" s="2"/>
      <c r="FW136" s="2"/>
      <c r="FX136" s="2"/>
      <c r="FY136" s="2"/>
      <c r="FZ136" s="2"/>
      <c r="GA136" s="2"/>
      <c r="GB136" s="2"/>
      <c r="GC136" s="2"/>
      <c r="GD136" s="2"/>
      <c r="GE136" s="2"/>
      <c r="GF136" s="2"/>
      <c r="GG136" s="2"/>
      <c r="GH136" s="2"/>
      <c r="GI136" s="2"/>
      <c r="GJ136" s="2"/>
      <c r="GK136" s="2"/>
      <c r="GL136" s="2"/>
      <c r="GM136" s="2"/>
      <c r="GN136" s="2"/>
      <c r="GO136" s="2"/>
      <c r="GP136" s="2"/>
      <c r="GQ136" s="2"/>
      <c r="GR136" s="2"/>
      <c r="GS136" s="2"/>
      <c r="GT136" s="2"/>
      <c r="GU136" s="2"/>
      <c r="GV136" s="2"/>
      <c r="GW136" s="2"/>
      <c r="GX136" s="2"/>
      <c r="GY136" s="2"/>
      <c r="GZ136" s="2"/>
      <c r="HA136" s="2"/>
      <c r="HB136" s="2"/>
      <c r="HC136" s="2"/>
      <c r="HD136" s="2"/>
      <c r="HE136" s="2"/>
      <c r="HF136" s="2"/>
      <c r="HG136" s="2"/>
      <c r="HH136" s="2"/>
      <c r="HI136" s="2"/>
      <c r="HJ136" s="2"/>
      <c r="HK136" s="2"/>
      <c r="HL136" s="2"/>
      <c r="HM136" s="2"/>
      <c r="HN136" s="2"/>
      <c r="HO136" s="2"/>
      <c r="HP136" s="2"/>
      <c r="HQ136" s="2"/>
      <c r="HR136" s="2"/>
      <c r="HS136" s="2"/>
      <c r="HT136" s="2"/>
      <c r="HU136" s="2"/>
      <c r="HV136" s="2"/>
      <c r="HW136" s="2"/>
      <c r="HX136" s="2"/>
      <c r="HY136" s="2"/>
      <c r="HZ136" s="2"/>
      <c r="IA136" s="2"/>
      <c r="IB136" s="2"/>
      <c r="IC136" s="2"/>
      <c r="ID136" s="2"/>
      <c r="IE136" s="2"/>
      <c r="IF136" s="2"/>
      <c r="IG136" s="2"/>
      <c r="IH136" s="2"/>
      <c r="II136" s="2"/>
      <c r="IJ136" s="2"/>
      <c r="IK136" s="2"/>
      <c r="IL136" s="2"/>
      <c r="IM136" s="2"/>
      <c r="IN136" s="2"/>
      <c r="IO136" s="2"/>
      <c r="IP136" s="2"/>
      <c r="IQ136" s="2"/>
      <c r="IR136" s="2"/>
      <c r="IS136" s="2"/>
      <c r="IT136" s="2"/>
      <c r="IU136" s="2"/>
      <c r="IV136" s="2"/>
    </row>
    <row r="137" customFormat="false" ht="15" hidden="false" customHeight="false" outlineLevel="0" collapsed="false">
      <c r="A137" s="113" t="s">
        <v>10</v>
      </c>
      <c r="B137" s="33" t="s">
        <v>136</v>
      </c>
      <c r="C137" s="33"/>
      <c r="D137" s="33"/>
      <c r="E137" s="33"/>
      <c r="F137" s="33"/>
      <c r="G137" s="33"/>
      <c r="H137" s="50" t="n">
        <v>0.0679</v>
      </c>
      <c r="I137" s="51" t="n">
        <f aca="false">ROUND(H137*I136,2)</f>
        <v>204.11</v>
      </c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  <c r="FG137" s="2"/>
      <c r="FH137" s="2"/>
      <c r="FI137" s="2"/>
      <c r="FJ137" s="2"/>
      <c r="FK137" s="2"/>
      <c r="FL137" s="2"/>
      <c r="FM137" s="2"/>
      <c r="FN137" s="2"/>
      <c r="FO137" s="2"/>
      <c r="FP137" s="2"/>
      <c r="FQ137" s="2"/>
      <c r="FR137" s="2"/>
      <c r="FS137" s="2"/>
      <c r="FT137" s="2"/>
      <c r="FU137" s="2"/>
      <c r="FV137" s="2"/>
      <c r="FW137" s="2"/>
      <c r="FX137" s="2"/>
      <c r="FY137" s="2"/>
      <c r="FZ137" s="2"/>
      <c r="GA137" s="2"/>
      <c r="GB137" s="2"/>
      <c r="GC137" s="2"/>
      <c r="GD137" s="2"/>
      <c r="GE137" s="2"/>
      <c r="GF137" s="2"/>
      <c r="GG137" s="2"/>
      <c r="GH137" s="2"/>
      <c r="GI137" s="2"/>
      <c r="GJ137" s="2"/>
      <c r="GK137" s="2"/>
      <c r="GL137" s="2"/>
      <c r="GM137" s="2"/>
      <c r="GN137" s="2"/>
      <c r="GO137" s="2"/>
      <c r="GP137" s="2"/>
      <c r="GQ137" s="2"/>
      <c r="GR137" s="2"/>
      <c r="GS137" s="2"/>
      <c r="GT137" s="2"/>
      <c r="GU137" s="2"/>
      <c r="GV137" s="2"/>
      <c r="GW137" s="2"/>
      <c r="GX137" s="2"/>
      <c r="GY137" s="2"/>
      <c r="GZ137" s="2"/>
      <c r="HA137" s="2"/>
      <c r="HB137" s="2"/>
      <c r="HC137" s="2"/>
      <c r="HD137" s="2"/>
      <c r="HE137" s="2"/>
      <c r="HF137" s="2"/>
      <c r="HG137" s="2"/>
      <c r="HH137" s="2"/>
      <c r="HI137" s="2"/>
      <c r="HJ137" s="2"/>
      <c r="HK137" s="2"/>
      <c r="HL137" s="2"/>
      <c r="HM137" s="2"/>
      <c r="HN137" s="2"/>
      <c r="HO137" s="2"/>
      <c r="HP137" s="2"/>
      <c r="HQ137" s="2"/>
      <c r="HR137" s="2"/>
      <c r="HS137" s="2"/>
      <c r="HT137" s="2"/>
      <c r="HU137" s="2"/>
      <c r="HV137" s="2"/>
      <c r="HW137" s="2"/>
      <c r="HX137" s="2"/>
      <c r="HY137" s="2"/>
      <c r="HZ137" s="2"/>
      <c r="IA137" s="2"/>
      <c r="IB137" s="2"/>
      <c r="IC137" s="2"/>
      <c r="ID137" s="2"/>
      <c r="IE137" s="2"/>
      <c r="IF137" s="2"/>
      <c r="IG137" s="2"/>
      <c r="IH137" s="2"/>
      <c r="II137" s="2"/>
      <c r="IJ137" s="2"/>
      <c r="IK137" s="2"/>
      <c r="IL137" s="2"/>
      <c r="IM137" s="2"/>
      <c r="IN137" s="2"/>
      <c r="IO137" s="2"/>
      <c r="IP137" s="2"/>
      <c r="IQ137" s="2"/>
      <c r="IR137" s="2"/>
      <c r="IS137" s="2"/>
      <c r="IT137" s="2"/>
      <c r="IU137" s="2"/>
      <c r="IV137" s="2"/>
    </row>
    <row r="138" customFormat="false" ht="81" hidden="false" customHeight="true" outlineLevel="0" collapsed="false">
      <c r="A138" s="110" t="s">
        <v>137</v>
      </c>
      <c r="B138" s="110"/>
      <c r="C138" s="110"/>
      <c r="D138" s="110"/>
      <c r="E138" s="110"/>
      <c r="F138" s="110"/>
      <c r="G138" s="110"/>
      <c r="H138" s="114" t="s">
        <v>77</v>
      </c>
      <c r="I138" s="112" t="n">
        <f aca="false">SUM(I33+I84+I93+I120+I128+I135+I137)</f>
        <v>3210.21680748</v>
      </c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  <c r="GE138" s="2"/>
      <c r="GF138" s="2"/>
      <c r="GG138" s="2"/>
      <c r="GH138" s="2"/>
      <c r="GI138" s="2"/>
      <c r="GJ138" s="2"/>
      <c r="GK138" s="2"/>
      <c r="GL138" s="2"/>
      <c r="GM138" s="2"/>
      <c r="GN138" s="2"/>
      <c r="GO138" s="2"/>
      <c r="GP138" s="2"/>
      <c r="GQ138" s="2"/>
      <c r="GR138" s="2"/>
      <c r="GS138" s="2"/>
      <c r="GT138" s="2"/>
      <c r="GU138" s="2"/>
      <c r="GV138" s="2"/>
      <c r="GW138" s="2"/>
      <c r="GX138" s="2"/>
      <c r="GY138" s="2"/>
      <c r="GZ138" s="2"/>
      <c r="HA138" s="2"/>
      <c r="HB138" s="2"/>
      <c r="HC138" s="2"/>
      <c r="HD138" s="2"/>
      <c r="HE138" s="2"/>
      <c r="HF138" s="2"/>
      <c r="HG138" s="2"/>
      <c r="HH138" s="2"/>
      <c r="HI138" s="2"/>
      <c r="HJ138" s="2"/>
      <c r="HK138" s="2"/>
      <c r="HL138" s="2"/>
      <c r="HM138" s="2"/>
      <c r="HN138" s="2"/>
      <c r="HO138" s="2"/>
      <c r="HP138" s="2"/>
      <c r="HQ138" s="2"/>
      <c r="HR138" s="2"/>
      <c r="HS138" s="2"/>
      <c r="HT138" s="2"/>
      <c r="HU138" s="2"/>
      <c r="HV138" s="2"/>
      <c r="HW138" s="2"/>
      <c r="HX138" s="2"/>
      <c r="HY138" s="2"/>
      <c r="HZ138" s="2"/>
      <c r="IA138" s="2"/>
      <c r="IB138" s="2"/>
      <c r="IC138" s="2"/>
      <c r="ID138" s="2"/>
      <c r="IE138" s="2"/>
      <c r="IF138" s="2"/>
      <c r="IG138" s="2"/>
      <c r="IH138" s="2"/>
      <c r="II138" s="2"/>
      <c r="IJ138" s="2"/>
      <c r="IK138" s="2"/>
      <c r="IL138" s="2"/>
      <c r="IM138" s="2"/>
      <c r="IN138" s="2"/>
      <c r="IO138" s="2"/>
      <c r="IP138" s="2"/>
      <c r="IQ138" s="2"/>
      <c r="IR138" s="2"/>
      <c r="IS138" s="2"/>
      <c r="IT138" s="2"/>
      <c r="IU138" s="2"/>
      <c r="IV138" s="2"/>
    </row>
    <row r="139" customFormat="false" ht="15" hidden="false" customHeight="false" outlineLevel="0" collapsed="false">
      <c r="A139" s="113" t="s">
        <v>13</v>
      </c>
      <c r="B139" s="33" t="s">
        <v>138</v>
      </c>
      <c r="C139" s="33"/>
      <c r="D139" s="33"/>
      <c r="E139" s="33"/>
      <c r="F139" s="33"/>
      <c r="G139" s="33"/>
      <c r="H139" s="39" t="s">
        <v>77</v>
      </c>
      <c r="I139" s="66" t="s">
        <v>77</v>
      </c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  <c r="GE139" s="2"/>
      <c r="GF139" s="2"/>
      <c r="GG139" s="2"/>
      <c r="GH139" s="2"/>
      <c r="GI139" s="2"/>
      <c r="GJ139" s="2"/>
      <c r="GK139" s="2"/>
      <c r="GL139" s="2"/>
      <c r="GM139" s="2"/>
      <c r="GN139" s="2"/>
      <c r="GO139" s="2"/>
      <c r="GP139" s="2"/>
      <c r="GQ139" s="2"/>
      <c r="GR139" s="2"/>
      <c r="GS139" s="2"/>
      <c r="GT139" s="2"/>
      <c r="GU139" s="2"/>
      <c r="GV139" s="2"/>
      <c r="GW139" s="2"/>
      <c r="GX139" s="2"/>
      <c r="GY139" s="2"/>
      <c r="GZ139" s="2"/>
      <c r="HA139" s="2"/>
      <c r="HB139" s="2"/>
      <c r="HC139" s="2"/>
      <c r="HD139" s="2"/>
      <c r="HE139" s="2"/>
      <c r="HF139" s="2"/>
      <c r="HG139" s="2"/>
      <c r="HH139" s="2"/>
      <c r="HI139" s="2"/>
      <c r="HJ139" s="2"/>
      <c r="HK139" s="2"/>
      <c r="HL139" s="2"/>
      <c r="HM139" s="2"/>
      <c r="HN139" s="2"/>
      <c r="HO139" s="2"/>
      <c r="HP139" s="2"/>
      <c r="HQ139" s="2"/>
      <c r="HR139" s="2"/>
      <c r="HS139" s="2"/>
      <c r="HT139" s="2"/>
      <c r="HU139" s="2"/>
      <c r="HV139" s="2"/>
      <c r="HW139" s="2"/>
      <c r="HX139" s="2"/>
      <c r="HY139" s="2"/>
      <c r="HZ139" s="2"/>
      <c r="IA139" s="2"/>
      <c r="IB139" s="2"/>
      <c r="IC139" s="2"/>
      <c r="ID139" s="2"/>
      <c r="IE139" s="2"/>
      <c r="IF139" s="2"/>
      <c r="IG139" s="2"/>
      <c r="IH139" s="2"/>
      <c r="II139" s="2"/>
      <c r="IJ139" s="2"/>
      <c r="IK139" s="2"/>
      <c r="IL139" s="2"/>
      <c r="IM139" s="2"/>
      <c r="IN139" s="2"/>
      <c r="IO139" s="2"/>
      <c r="IP139" s="2"/>
      <c r="IQ139" s="2"/>
      <c r="IR139" s="2"/>
      <c r="IS139" s="2"/>
      <c r="IT139" s="2"/>
      <c r="IU139" s="2"/>
      <c r="IV139" s="2"/>
    </row>
    <row r="140" customFormat="false" ht="15" hidden="false" customHeight="false" outlineLevel="0" collapsed="false">
      <c r="A140" s="37"/>
      <c r="B140" s="33" t="s">
        <v>139</v>
      </c>
      <c r="C140" s="33"/>
      <c r="D140" s="33"/>
      <c r="E140" s="33"/>
      <c r="F140" s="33"/>
      <c r="G140" s="33"/>
      <c r="H140" s="39" t="s">
        <v>77</v>
      </c>
      <c r="I140" s="66" t="s">
        <v>77</v>
      </c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  <c r="GJ140" s="2"/>
      <c r="GK140" s="2"/>
      <c r="GL140" s="2"/>
      <c r="GM140" s="2"/>
      <c r="GN140" s="2"/>
      <c r="GO140" s="2"/>
      <c r="GP140" s="2"/>
      <c r="GQ140" s="2"/>
      <c r="GR140" s="2"/>
      <c r="GS140" s="2"/>
      <c r="GT140" s="2"/>
      <c r="GU140" s="2"/>
      <c r="GV140" s="2"/>
      <c r="GW140" s="2"/>
      <c r="GX140" s="2"/>
      <c r="GY140" s="2"/>
      <c r="GZ140" s="2"/>
      <c r="HA140" s="2"/>
      <c r="HB140" s="2"/>
      <c r="HC140" s="2"/>
      <c r="HD140" s="2"/>
      <c r="HE140" s="2"/>
      <c r="HF140" s="2"/>
      <c r="HG140" s="2"/>
      <c r="HH140" s="2"/>
      <c r="HI140" s="2"/>
      <c r="HJ140" s="2"/>
      <c r="HK140" s="2"/>
      <c r="HL140" s="2"/>
      <c r="HM140" s="2"/>
      <c r="HN140" s="2"/>
      <c r="HO140" s="2"/>
      <c r="HP140" s="2"/>
      <c r="HQ140" s="2"/>
      <c r="HR140" s="2"/>
      <c r="HS140" s="2"/>
      <c r="HT140" s="2"/>
      <c r="HU140" s="2"/>
      <c r="HV140" s="2"/>
      <c r="HW140" s="2"/>
      <c r="HX140" s="2"/>
      <c r="HY140" s="2"/>
      <c r="HZ140" s="2"/>
      <c r="IA140" s="2"/>
      <c r="IB140" s="2"/>
      <c r="IC140" s="2"/>
      <c r="ID140" s="2"/>
      <c r="IE140" s="2"/>
      <c r="IF140" s="2"/>
      <c r="IG140" s="2"/>
      <c r="IH140" s="2"/>
      <c r="II140" s="2"/>
      <c r="IJ140" s="2"/>
      <c r="IK140" s="2"/>
      <c r="IL140" s="2"/>
      <c r="IM140" s="2"/>
      <c r="IN140" s="2"/>
      <c r="IO140" s="2"/>
      <c r="IP140" s="2"/>
      <c r="IQ140" s="2"/>
      <c r="IR140" s="2"/>
      <c r="IS140" s="2"/>
      <c r="IT140" s="2"/>
      <c r="IU140" s="2"/>
      <c r="IV140" s="2"/>
    </row>
    <row r="141" customFormat="false" ht="26.5" hidden="false" customHeight="true" outlineLevel="0" collapsed="false">
      <c r="A141" s="37"/>
      <c r="B141" s="24" t="s">
        <v>140</v>
      </c>
      <c r="C141" s="24"/>
      <c r="D141" s="24"/>
      <c r="E141" s="24"/>
      <c r="F141" s="24"/>
      <c r="G141" s="24"/>
      <c r="H141" s="115" t="n">
        <v>0.03</v>
      </c>
      <c r="I141" s="51" t="n">
        <f aca="false">ROUND(($I$138/(1-$H$150))*H141,2)</f>
        <v>105.43</v>
      </c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  <c r="GM141" s="2"/>
      <c r="GN141" s="2"/>
      <c r="GO141" s="2"/>
      <c r="GP141" s="2"/>
      <c r="GQ141" s="2"/>
      <c r="GR141" s="2"/>
      <c r="GS141" s="2"/>
      <c r="GT141" s="2"/>
      <c r="GU141" s="2"/>
      <c r="GV141" s="2"/>
      <c r="GW141" s="2"/>
      <c r="GX141" s="2"/>
      <c r="GY141" s="2"/>
      <c r="GZ141" s="2"/>
      <c r="HA141" s="2"/>
      <c r="HB141" s="2"/>
      <c r="HC141" s="2"/>
      <c r="HD141" s="2"/>
      <c r="HE141" s="2"/>
      <c r="HF141" s="2"/>
      <c r="HG141" s="2"/>
      <c r="HH141" s="2"/>
      <c r="HI141" s="2"/>
      <c r="HJ141" s="2"/>
      <c r="HK141" s="2"/>
      <c r="HL141" s="2"/>
      <c r="HM141" s="2"/>
      <c r="HN141" s="2"/>
      <c r="HO141" s="2"/>
      <c r="HP141" s="2"/>
      <c r="HQ141" s="2"/>
      <c r="HR141" s="2"/>
      <c r="HS141" s="2"/>
      <c r="HT141" s="2"/>
      <c r="HU141" s="2"/>
      <c r="HV141" s="2"/>
      <c r="HW141" s="2"/>
      <c r="HX141" s="2"/>
      <c r="HY141" s="2"/>
      <c r="HZ141" s="2"/>
      <c r="IA141" s="2"/>
      <c r="IB141" s="2"/>
      <c r="IC141" s="2"/>
      <c r="ID141" s="2"/>
      <c r="IE141" s="2"/>
      <c r="IF141" s="2"/>
      <c r="IG141" s="2"/>
      <c r="IH141" s="2"/>
      <c r="II141" s="2"/>
      <c r="IJ141" s="2"/>
      <c r="IK141" s="2"/>
      <c r="IL141" s="2"/>
      <c r="IM141" s="2"/>
      <c r="IN141" s="2"/>
      <c r="IO141" s="2"/>
      <c r="IP141" s="2"/>
      <c r="IQ141" s="2"/>
      <c r="IR141" s="2"/>
      <c r="IS141" s="2"/>
      <c r="IT141" s="2"/>
      <c r="IU141" s="2"/>
      <c r="IV141" s="2"/>
    </row>
    <row r="142" customFormat="false" ht="25.5" hidden="false" customHeight="true" outlineLevel="0" collapsed="false">
      <c r="A142" s="37"/>
      <c r="B142" s="24" t="s">
        <v>141</v>
      </c>
      <c r="C142" s="24"/>
      <c r="D142" s="24"/>
      <c r="E142" s="24"/>
      <c r="F142" s="24"/>
      <c r="G142" s="24"/>
      <c r="H142" s="115" t="n">
        <v>0.0065</v>
      </c>
      <c r="I142" s="51" t="n">
        <f aca="false">ROUND(($I$138/(1-$H$150))*H142,2)</f>
        <v>22.84</v>
      </c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  <c r="GM142" s="2"/>
      <c r="GN142" s="2"/>
      <c r="GO142" s="2"/>
      <c r="GP142" s="2"/>
      <c r="GQ142" s="2"/>
      <c r="GR142" s="2"/>
      <c r="GS142" s="2"/>
      <c r="GT142" s="2"/>
      <c r="GU142" s="2"/>
      <c r="GV142" s="2"/>
      <c r="GW142" s="2"/>
      <c r="GX142" s="2"/>
      <c r="GY142" s="2"/>
      <c r="GZ142" s="2"/>
      <c r="HA142" s="2"/>
      <c r="HB142" s="2"/>
      <c r="HC142" s="2"/>
      <c r="HD142" s="2"/>
      <c r="HE142" s="2"/>
      <c r="HF142" s="2"/>
      <c r="HG142" s="2"/>
      <c r="HH142" s="2"/>
      <c r="HI142" s="2"/>
      <c r="HJ142" s="2"/>
      <c r="HK142" s="2"/>
      <c r="HL142" s="2"/>
      <c r="HM142" s="2"/>
      <c r="HN142" s="2"/>
      <c r="HO142" s="2"/>
      <c r="HP142" s="2"/>
      <c r="HQ142" s="2"/>
      <c r="HR142" s="2"/>
      <c r="HS142" s="2"/>
      <c r="HT142" s="2"/>
      <c r="HU142" s="2"/>
      <c r="HV142" s="2"/>
      <c r="HW142" s="2"/>
      <c r="HX142" s="2"/>
      <c r="HY142" s="2"/>
      <c r="HZ142" s="2"/>
      <c r="IA142" s="2"/>
      <c r="IB142" s="2"/>
      <c r="IC142" s="2"/>
      <c r="ID142" s="2"/>
      <c r="IE142" s="2"/>
      <c r="IF142" s="2"/>
      <c r="IG142" s="2"/>
      <c r="IH142" s="2"/>
      <c r="II142" s="2"/>
      <c r="IJ142" s="2"/>
      <c r="IK142" s="2"/>
      <c r="IL142" s="2"/>
      <c r="IM142" s="2"/>
      <c r="IN142" s="2"/>
      <c r="IO142" s="2"/>
      <c r="IP142" s="2"/>
      <c r="IQ142" s="2"/>
      <c r="IR142" s="2"/>
      <c r="IS142" s="2"/>
      <c r="IT142" s="2"/>
      <c r="IU142" s="2"/>
      <c r="IV142" s="2"/>
    </row>
    <row r="143" customFormat="false" ht="38.5" hidden="false" customHeight="true" outlineLevel="0" collapsed="false">
      <c r="A143" s="37"/>
      <c r="B143" s="116" t="s">
        <v>142</v>
      </c>
      <c r="C143" s="116"/>
      <c r="D143" s="116"/>
      <c r="E143" s="116"/>
      <c r="F143" s="116"/>
      <c r="G143" s="116"/>
      <c r="H143" s="117" t="s">
        <v>77</v>
      </c>
      <c r="I143" s="66" t="s">
        <v>77</v>
      </c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  <c r="FG143" s="2"/>
      <c r="FH143" s="2"/>
      <c r="FI143" s="2"/>
      <c r="FJ143" s="2"/>
      <c r="FK143" s="2"/>
      <c r="FL143" s="2"/>
      <c r="FM143" s="2"/>
      <c r="FN143" s="2"/>
      <c r="FO143" s="2"/>
      <c r="FP143" s="2"/>
      <c r="FQ143" s="2"/>
      <c r="FR143" s="2"/>
      <c r="FS143" s="2"/>
      <c r="FT143" s="2"/>
      <c r="FU143" s="2"/>
      <c r="FV143" s="2"/>
      <c r="FW143" s="2"/>
      <c r="FX143" s="2"/>
      <c r="FY143" s="2"/>
      <c r="FZ143" s="2"/>
      <c r="GA143" s="2"/>
      <c r="GB143" s="2"/>
      <c r="GC143" s="2"/>
      <c r="GD143" s="2"/>
      <c r="GE143" s="2"/>
      <c r="GF143" s="2"/>
      <c r="GG143" s="2"/>
      <c r="GH143" s="2"/>
      <c r="GI143" s="2"/>
      <c r="GJ143" s="2"/>
      <c r="GK143" s="2"/>
      <c r="GL143" s="2"/>
      <c r="GM143" s="2"/>
      <c r="GN143" s="2"/>
      <c r="GO143" s="2"/>
      <c r="GP143" s="2"/>
      <c r="GQ143" s="2"/>
      <c r="GR143" s="2"/>
      <c r="GS143" s="2"/>
      <c r="GT143" s="2"/>
      <c r="GU143" s="2"/>
      <c r="GV143" s="2"/>
      <c r="GW143" s="2"/>
      <c r="GX143" s="2"/>
      <c r="GY143" s="2"/>
      <c r="GZ143" s="2"/>
      <c r="HA143" s="2"/>
      <c r="HB143" s="2"/>
      <c r="HC143" s="2"/>
      <c r="HD143" s="2"/>
      <c r="HE143" s="2"/>
      <c r="HF143" s="2"/>
      <c r="HG143" s="2"/>
      <c r="HH143" s="2"/>
      <c r="HI143" s="2"/>
      <c r="HJ143" s="2"/>
      <c r="HK143" s="2"/>
      <c r="HL143" s="2"/>
      <c r="HM143" s="2"/>
      <c r="HN143" s="2"/>
      <c r="HO143" s="2"/>
      <c r="HP143" s="2"/>
      <c r="HQ143" s="2"/>
      <c r="HR143" s="2"/>
      <c r="HS143" s="2"/>
      <c r="HT143" s="2"/>
      <c r="HU143" s="2"/>
      <c r="HV143" s="2"/>
      <c r="HW143" s="2"/>
      <c r="HX143" s="2"/>
      <c r="HY143" s="2"/>
      <c r="HZ143" s="2"/>
      <c r="IA143" s="2"/>
      <c r="IB143" s="2"/>
      <c r="IC143" s="2"/>
      <c r="ID143" s="2"/>
      <c r="IE143" s="2"/>
      <c r="IF143" s="2"/>
      <c r="IG143" s="2"/>
      <c r="IH143" s="2"/>
      <c r="II143" s="2"/>
      <c r="IJ143" s="2"/>
      <c r="IK143" s="2"/>
      <c r="IL143" s="2"/>
      <c r="IM143" s="2"/>
      <c r="IN143" s="2"/>
      <c r="IO143" s="2"/>
      <c r="IP143" s="2"/>
      <c r="IQ143" s="2"/>
      <c r="IR143" s="2"/>
      <c r="IS143" s="2"/>
      <c r="IT143" s="2"/>
      <c r="IU143" s="2"/>
      <c r="IV143" s="2"/>
    </row>
    <row r="144" customFormat="false" ht="39" hidden="false" customHeight="true" outlineLevel="0" collapsed="false">
      <c r="A144" s="37"/>
      <c r="B144" s="116" t="s">
        <v>143</v>
      </c>
      <c r="C144" s="116"/>
      <c r="D144" s="116"/>
      <c r="E144" s="116"/>
      <c r="F144" s="116"/>
      <c r="G144" s="116"/>
      <c r="H144" s="117" t="s">
        <v>77</v>
      </c>
      <c r="I144" s="66" t="s">
        <v>77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 s="2"/>
      <c r="HK144" s="2"/>
      <c r="HL144" s="2"/>
      <c r="HM144" s="2"/>
      <c r="HN144" s="2"/>
      <c r="HO144" s="2"/>
      <c r="HP144" s="2"/>
      <c r="HQ144" s="2"/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  <c r="IH144" s="2"/>
      <c r="II144" s="2"/>
      <c r="IJ144" s="2"/>
      <c r="IK144" s="2"/>
      <c r="IL144" s="2"/>
      <c r="IM144" s="2"/>
      <c r="IN144" s="2"/>
      <c r="IO144" s="2"/>
      <c r="IP144" s="2"/>
      <c r="IQ144" s="2"/>
      <c r="IR144" s="2"/>
      <c r="IS144" s="2"/>
      <c r="IT144" s="2"/>
      <c r="IU144" s="2"/>
      <c r="IV144" s="2"/>
    </row>
    <row r="145" customFormat="false" ht="14.65" hidden="false" customHeight="true" outlineLevel="0" collapsed="false">
      <c r="A145" s="37"/>
      <c r="B145" s="22" t="s">
        <v>144</v>
      </c>
      <c r="C145" s="22"/>
      <c r="D145" s="22"/>
      <c r="E145" s="22"/>
      <c r="F145" s="22"/>
      <c r="G145" s="22"/>
      <c r="H145" s="117" t="s">
        <v>77</v>
      </c>
      <c r="I145" s="66" t="s">
        <v>77</v>
      </c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  <c r="GM145" s="2"/>
      <c r="GN145" s="2"/>
      <c r="GO145" s="2"/>
      <c r="GP145" s="2"/>
      <c r="GQ145" s="2"/>
      <c r="GR145" s="2"/>
      <c r="GS145" s="2"/>
      <c r="GT145" s="2"/>
      <c r="GU145" s="2"/>
      <c r="GV145" s="2"/>
      <c r="GW145" s="2"/>
      <c r="GX145" s="2"/>
      <c r="GY145" s="2"/>
      <c r="GZ145" s="2"/>
      <c r="HA145" s="2"/>
      <c r="HB145" s="2"/>
      <c r="HC145" s="2"/>
      <c r="HD145" s="2"/>
      <c r="HE145" s="2"/>
      <c r="HF145" s="2"/>
      <c r="HG145" s="2"/>
      <c r="HH145" s="2"/>
      <c r="HI145" s="2"/>
      <c r="HJ145" s="2"/>
      <c r="HK145" s="2"/>
      <c r="HL145" s="2"/>
      <c r="HM145" s="2"/>
      <c r="HN145" s="2"/>
      <c r="HO145" s="2"/>
      <c r="HP145" s="2"/>
      <c r="HQ145" s="2"/>
      <c r="HR145" s="2"/>
      <c r="HS145" s="2"/>
      <c r="HT145" s="2"/>
      <c r="HU145" s="2"/>
      <c r="HV145" s="2"/>
      <c r="HW145" s="2"/>
      <c r="HX145" s="2"/>
      <c r="HY145" s="2"/>
      <c r="HZ145" s="2"/>
      <c r="IA145" s="2"/>
      <c r="IB145" s="2"/>
      <c r="IC145" s="2"/>
      <c r="ID145" s="2"/>
      <c r="IE145" s="2"/>
      <c r="IF145" s="2"/>
      <c r="IG145" s="2"/>
      <c r="IH145" s="2"/>
      <c r="II145" s="2"/>
      <c r="IJ145" s="2"/>
      <c r="IK145" s="2"/>
      <c r="IL145" s="2"/>
      <c r="IM145" s="2"/>
      <c r="IN145" s="2"/>
      <c r="IO145" s="2"/>
      <c r="IP145" s="2"/>
      <c r="IQ145" s="2"/>
      <c r="IR145" s="2"/>
      <c r="IS145" s="2"/>
      <c r="IT145" s="2"/>
      <c r="IU145" s="2"/>
      <c r="IV145" s="2"/>
    </row>
    <row r="146" customFormat="false" ht="17.25" hidden="false" customHeight="true" outlineLevel="0" collapsed="false">
      <c r="A146" s="37"/>
      <c r="B146" s="24" t="s">
        <v>145</v>
      </c>
      <c r="C146" s="24"/>
      <c r="D146" s="24"/>
      <c r="E146" s="24"/>
      <c r="F146" s="24"/>
      <c r="G146" s="24"/>
      <c r="H146" s="117" t="s">
        <v>77</v>
      </c>
      <c r="I146" s="66" t="s">
        <v>77</v>
      </c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  <c r="GM146" s="2"/>
      <c r="GN146" s="2"/>
      <c r="GO146" s="2"/>
      <c r="GP146" s="2"/>
      <c r="GQ146" s="2"/>
      <c r="GR146" s="2"/>
      <c r="GS146" s="2"/>
      <c r="GT146" s="2"/>
      <c r="GU146" s="2"/>
      <c r="GV146" s="2"/>
      <c r="GW146" s="2"/>
      <c r="GX146" s="2"/>
      <c r="GY146" s="2"/>
      <c r="GZ146" s="2"/>
      <c r="HA146" s="2"/>
      <c r="HB146" s="2"/>
      <c r="HC146" s="2"/>
      <c r="HD146" s="2"/>
      <c r="HE146" s="2"/>
      <c r="HF146" s="2"/>
      <c r="HG146" s="2"/>
      <c r="HH146" s="2"/>
      <c r="HI146" s="2"/>
      <c r="HJ146" s="2"/>
      <c r="HK146" s="2"/>
      <c r="HL146" s="2"/>
      <c r="HM146" s="2"/>
      <c r="HN146" s="2"/>
      <c r="HO146" s="2"/>
      <c r="HP146" s="2"/>
      <c r="HQ146" s="2"/>
      <c r="HR146" s="2"/>
      <c r="HS146" s="2"/>
      <c r="HT146" s="2"/>
      <c r="HU146" s="2"/>
      <c r="HV146" s="2"/>
      <c r="HW146" s="2"/>
      <c r="HX146" s="2"/>
      <c r="HY146" s="2"/>
      <c r="HZ146" s="2"/>
      <c r="IA146" s="2"/>
      <c r="IB146" s="2"/>
      <c r="IC146" s="2"/>
      <c r="ID146" s="2"/>
      <c r="IE146" s="2"/>
      <c r="IF146" s="2"/>
      <c r="IG146" s="2"/>
      <c r="IH146" s="2"/>
      <c r="II146" s="2"/>
      <c r="IJ146" s="2"/>
      <c r="IK146" s="2"/>
      <c r="IL146" s="2"/>
      <c r="IM146" s="2"/>
      <c r="IN146" s="2"/>
      <c r="IO146" s="2"/>
      <c r="IP146" s="2"/>
      <c r="IQ146" s="2"/>
      <c r="IR146" s="2"/>
      <c r="IS146" s="2"/>
      <c r="IT146" s="2"/>
      <c r="IU146" s="2"/>
      <c r="IV146" s="2"/>
    </row>
    <row r="147" customFormat="false" ht="30.5" hidden="false" customHeight="true" outlineLevel="0" collapsed="false">
      <c r="A147" s="37"/>
      <c r="B147" s="24" t="s">
        <v>146</v>
      </c>
      <c r="C147" s="24"/>
      <c r="D147" s="24"/>
      <c r="E147" s="24"/>
      <c r="F147" s="24"/>
      <c r="G147" s="24"/>
      <c r="H147" s="115" t="n">
        <v>0.05</v>
      </c>
      <c r="I147" s="51" t="n">
        <f aca="false">ROUND(($I$138/(1-$H$150))*H147,2)</f>
        <v>175.71</v>
      </c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  <c r="GN147" s="2"/>
      <c r="GO147" s="2"/>
      <c r="GP147" s="2"/>
      <c r="GQ147" s="2"/>
      <c r="GR147" s="2"/>
      <c r="GS147" s="2"/>
      <c r="GT147" s="2"/>
      <c r="GU147" s="2"/>
      <c r="GV147" s="2"/>
      <c r="GW147" s="2"/>
      <c r="GX147" s="2"/>
      <c r="GY147" s="2"/>
      <c r="GZ147" s="2"/>
      <c r="HA147" s="2"/>
      <c r="HB147" s="2"/>
      <c r="HC147" s="2"/>
      <c r="HD147" s="2"/>
      <c r="HE147" s="2"/>
      <c r="HF147" s="2"/>
      <c r="HG147" s="2"/>
      <c r="HH147" s="2"/>
      <c r="HI147" s="2"/>
      <c r="HJ147" s="2"/>
      <c r="HK147" s="2"/>
      <c r="HL147" s="2"/>
      <c r="HM147" s="2"/>
      <c r="HN147" s="2"/>
      <c r="HO147" s="2"/>
      <c r="HP147" s="2"/>
      <c r="HQ147" s="2"/>
      <c r="HR147" s="2"/>
      <c r="HS147" s="2"/>
      <c r="HT147" s="2"/>
      <c r="HU147" s="2"/>
      <c r="HV147" s="2"/>
      <c r="HW147" s="2"/>
      <c r="HX147" s="2"/>
      <c r="HY147" s="2"/>
      <c r="HZ147" s="2"/>
      <c r="IA147" s="2"/>
      <c r="IB147" s="2"/>
      <c r="IC147" s="2"/>
      <c r="ID147" s="2"/>
      <c r="IE147" s="2"/>
      <c r="IF147" s="2"/>
      <c r="IG147" s="2"/>
      <c r="IH147" s="2"/>
      <c r="II147" s="2"/>
      <c r="IJ147" s="2"/>
      <c r="IK147" s="2"/>
      <c r="IL147" s="2"/>
      <c r="IM147" s="2"/>
      <c r="IN147" s="2"/>
      <c r="IO147" s="2"/>
      <c r="IP147" s="2"/>
      <c r="IQ147" s="2"/>
      <c r="IR147" s="2"/>
      <c r="IS147" s="2"/>
      <c r="IT147" s="2"/>
      <c r="IU147" s="2"/>
      <c r="IV147" s="2"/>
    </row>
    <row r="148" customFormat="false" ht="12.8" hidden="false" customHeight="false" outlineLevel="0" collapsed="false">
      <c r="A148" s="43" t="s">
        <v>44</v>
      </c>
      <c r="B148" s="43"/>
      <c r="C148" s="43"/>
      <c r="D148" s="43"/>
      <c r="E148" s="43"/>
      <c r="F148" s="43"/>
      <c r="G148" s="43"/>
      <c r="H148" s="43"/>
      <c r="I148" s="57" t="n">
        <f aca="false">SUM(I135+I137+I141+I142+I147)</f>
        <v>651.24</v>
      </c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  <c r="GM148" s="2"/>
      <c r="GN148" s="2"/>
      <c r="GO148" s="2"/>
      <c r="GP148" s="2"/>
      <c r="GQ148" s="2"/>
      <c r="GR148" s="2"/>
      <c r="GS148" s="2"/>
      <c r="GT148" s="2"/>
      <c r="GU148" s="2"/>
      <c r="GV148" s="2"/>
      <c r="GW148" s="2"/>
      <c r="GX148" s="2"/>
      <c r="GY148" s="2"/>
      <c r="GZ148" s="2"/>
      <c r="HA148" s="2"/>
      <c r="HB148" s="2"/>
      <c r="HC148" s="2"/>
      <c r="HD148" s="2"/>
      <c r="HE148" s="2"/>
      <c r="HF148" s="2"/>
      <c r="HG148" s="2"/>
      <c r="HH148" s="2"/>
      <c r="HI148" s="2"/>
      <c r="HJ148" s="2"/>
      <c r="HK148" s="2"/>
      <c r="HL148" s="2"/>
      <c r="HM148" s="2"/>
      <c r="HN148" s="2"/>
      <c r="HO148" s="2"/>
      <c r="HP148" s="2"/>
      <c r="HQ148" s="2"/>
      <c r="HR148" s="2"/>
      <c r="HS148" s="2"/>
      <c r="HT148" s="2"/>
      <c r="HU148" s="2"/>
      <c r="HV148" s="2"/>
      <c r="HW148" s="2"/>
      <c r="HX148" s="2"/>
      <c r="HY148" s="2"/>
      <c r="HZ148" s="2"/>
      <c r="IA148" s="2"/>
      <c r="IB148" s="2"/>
      <c r="IC148" s="2"/>
      <c r="ID148" s="2"/>
      <c r="IE148" s="2"/>
      <c r="IF148" s="2"/>
      <c r="IG148" s="2"/>
      <c r="IH148" s="2"/>
      <c r="II148" s="2"/>
      <c r="IJ148" s="2"/>
      <c r="IK148" s="2"/>
      <c r="IL148" s="2"/>
      <c r="IM148" s="2"/>
      <c r="IN148" s="2"/>
      <c r="IO148" s="2"/>
      <c r="IP148" s="2"/>
      <c r="IQ148" s="2"/>
      <c r="IR148" s="2"/>
      <c r="IS148" s="2"/>
      <c r="IT148" s="2"/>
      <c r="IU148" s="2"/>
      <c r="IV148" s="2"/>
    </row>
    <row r="149" customFormat="false" ht="12.8" hidden="false" customHeight="false" outlineLevel="0" collapsed="false">
      <c r="A149" s="11"/>
      <c r="B149" s="11"/>
      <c r="C149" s="11"/>
      <c r="D149" s="11"/>
      <c r="E149" s="11"/>
      <c r="F149" s="11"/>
      <c r="G149" s="11"/>
      <c r="H149" s="11"/>
      <c r="I149" s="11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  <c r="GM149" s="2"/>
      <c r="GN149" s="2"/>
      <c r="GO149" s="2"/>
      <c r="GP149" s="2"/>
      <c r="GQ149" s="2"/>
      <c r="GR149" s="2"/>
      <c r="GS149" s="2"/>
      <c r="GT149" s="2"/>
      <c r="GU149" s="2"/>
      <c r="GV149" s="2"/>
      <c r="GW149" s="2"/>
      <c r="GX149" s="2"/>
      <c r="GY149" s="2"/>
      <c r="GZ149" s="2"/>
      <c r="HA149" s="2"/>
      <c r="HB149" s="2"/>
      <c r="HC149" s="2"/>
      <c r="HD149" s="2"/>
      <c r="HE149" s="2"/>
      <c r="HF149" s="2"/>
      <c r="HG149" s="2"/>
      <c r="HH149" s="2"/>
      <c r="HI149" s="2"/>
      <c r="HJ149" s="2"/>
      <c r="HK149" s="2"/>
      <c r="HL149" s="2"/>
      <c r="HM149" s="2"/>
      <c r="HN149" s="2"/>
      <c r="HO149" s="2"/>
      <c r="HP149" s="2"/>
      <c r="HQ149" s="2"/>
      <c r="HR149" s="2"/>
      <c r="HS149" s="2"/>
      <c r="HT149" s="2"/>
      <c r="HU149" s="2"/>
      <c r="HV149" s="2"/>
      <c r="HW149" s="2"/>
      <c r="HX149" s="2"/>
      <c r="HY149" s="2"/>
      <c r="HZ149" s="2"/>
      <c r="IA149" s="2"/>
      <c r="IB149" s="2"/>
      <c r="IC149" s="2"/>
      <c r="ID149" s="2"/>
      <c r="IE149" s="2"/>
      <c r="IF149" s="2"/>
      <c r="IG149" s="2"/>
      <c r="IH149" s="2"/>
      <c r="II149" s="2"/>
      <c r="IJ149" s="2"/>
      <c r="IK149" s="2"/>
      <c r="IL149" s="2"/>
      <c r="IM149" s="2"/>
      <c r="IN149" s="2"/>
      <c r="IO149" s="2"/>
      <c r="IP149" s="2"/>
      <c r="IQ149" s="2"/>
      <c r="IR149" s="2"/>
      <c r="IS149" s="2"/>
      <c r="IT149" s="2"/>
      <c r="IU149" s="2"/>
      <c r="IV149" s="2"/>
    </row>
    <row r="150" customFormat="false" ht="14.65" hidden="false" customHeight="true" outlineLevel="0" collapsed="false">
      <c r="A150" s="118" t="s">
        <v>147</v>
      </c>
      <c r="B150" s="118"/>
      <c r="C150" s="118"/>
      <c r="D150" s="118"/>
      <c r="E150" s="118"/>
      <c r="F150" s="118"/>
      <c r="G150" s="118"/>
      <c r="H150" s="119" t="n">
        <f aca="false">SUM(H141:H147)</f>
        <v>0.0865</v>
      </c>
      <c r="I150" s="112" t="n">
        <f aca="false">SUM(I141:I147)</f>
        <v>303.98</v>
      </c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  <c r="GM150" s="2"/>
      <c r="GN150" s="2"/>
      <c r="GO150" s="2"/>
      <c r="GP150" s="2"/>
      <c r="GQ150" s="2"/>
      <c r="GR150" s="2"/>
      <c r="GS150" s="2"/>
      <c r="GT150" s="2"/>
      <c r="GU150" s="2"/>
      <c r="GV150" s="2"/>
      <c r="GW150" s="2"/>
      <c r="GX150" s="2"/>
      <c r="GY150" s="2"/>
      <c r="GZ150" s="2"/>
      <c r="HA150" s="2"/>
      <c r="HB150" s="2"/>
      <c r="HC150" s="2"/>
      <c r="HD150" s="2"/>
      <c r="HE150" s="2"/>
      <c r="HF150" s="2"/>
      <c r="HG150" s="2"/>
      <c r="HH150" s="2"/>
      <c r="HI150" s="2"/>
      <c r="HJ150" s="2"/>
      <c r="HK150" s="2"/>
      <c r="HL150" s="2"/>
      <c r="HM150" s="2"/>
      <c r="HN150" s="2"/>
      <c r="HO150" s="2"/>
      <c r="HP150" s="2"/>
      <c r="HQ150" s="2"/>
      <c r="HR150" s="2"/>
      <c r="HS150" s="2"/>
      <c r="HT150" s="2"/>
      <c r="HU150" s="2"/>
      <c r="HV150" s="2"/>
      <c r="HW150" s="2"/>
      <c r="HX150" s="2"/>
      <c r="HY150" s="2"/>
      <c r="HZ150" s="2"/>
      <c r="IA150" s="2"/>
      <c r="IB150" s="2"/>
      <c r="IC150" s="2"/>
      <c r="ID150" s="2"/>
      <c r="IE150" s="2"/>
      <c r="IF150" s="2"/>
      <c r="IG150" s="2"/>
      <c r="IH150" s="2"/>
      <c r="II150" s="2"/>
      <c r="IJ150" s="2"/>
      <c r="IK150" s="2"/>
      <c r="IL150" s="2"/>
      <c r="IM150" s="2"/>
      <c r="IN150" s="2"/>
      <c r="IO150" s="2"/>
      <c r="IP150" s="2"/>
      <c r="IQ150" s="2"/>
      <c r="IR150" s="2"/>
      <c r="IS150" s="2"/>
      <c r="IT150" s="2"/>
      <c r="IU150" s="2"/>
      <c r="IV150" s="2"/>
    </row>
    <row r="151" customFormat="false" ht="12.8" hidden="false" customHeight="false" outlineLevel="0" collapsed="false">
      <c r="A151" s="120" t="s">
        <v>148</v>
      </c>
      <c r="B151" s="120"/>
      <c r="C151" s="121" t="s">
        <v>149</v>
      </c>
      <c r="D151" s="121"/>
      <c r="E151" s="121"/>
      <c r="F151" s="121"/>
      <c r="G151" s="121"/>
      <c r="H151" s="121"/>
      <c r="I151" s="121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  <c r="GM151" s="2"/>
      <c r="GN151" s="2"/>
      <c r="GO151" s="2"/>
      <c r="GP151" s="2"/>
      <c r="GQ151" s="2"/>
      <c r="GR151" s="2"/>
      <c r="GS151" s="2"/>
      <c r="GT151" s="2"/>
      <c r="GU151" s="2"/>
      <c r="GV151" s="2"/>
      <c r="GW151" s="2"/>
      <c r="GX151" s="2"/>
      <c r="GY151" s="2"/>
      <c r="GZ151" s="2"/>
      <c r="HA151" s="2"/>
      <c r="HB151" s="2"/>
      <c r="HC151" s="2"/>
      <c r="HD151" s="2"/>
      <c r="HE151" s="2"/>
      <c r="HF151" s="2"/>
      <c r="HG151" s="2"/>
      <c r="HH151" s="2"/>
      <c r="HI151" s="2"/>
      <c r="HJ151" s="2"/>
      <c r="HK151" s="2"/>
      <c r="HL151" s="2"/>
      <c r="HM151" s="2"/>
      <c r="HN151" s="2"/>
      <c r="HO151" s="2"/>
      <c r="HP151" s="2"/>
      <c r="HQ151" s="2"/>
      <c r="HR151" s="2"/>
      <c r="HS151" s="2"/>
      <c r="HT151" s="2"/>
      <c r="HU151" s="2"/>
      <c r="HV151" s="2"/>
      <c r="HW151" s="2"/>
      <c r="HX151" s="2"/>
      <c r="HY151" s="2"/>
      <c r="HZ151" s="2"/>
      <c r="IA151" s="2"/>
      <c r="IB151" s="2"/>
      <c r="IC151" s="2"/>
      <c r="ID151" s="2"/>
      <c r="IE151" s="2"/>
      <c r="IF151" s="2"/>
      <c r="IG151" s="2"/>
      <c r="IH151" s="2"/>
      <c r="II151" s="2"/>
      <c r="IJ151" s="2"/>
      <c r="IK151" s="2"/>
      <c r="IL151" s="2"/>
      <c r="IM151" s="2"/>
      <c r="IN151" s="2"/>
      <c r="IO151" s="2"/>
      <c r="IP151" s="2"/>
      <c r="IQ151" s="2"/>
      <c r="IR151" s="2"/>
      <c r="IS151" s="2"/>
      <c r="IT151" s="2"/>
      <c r="IU151" s="2"/>
      <c r="IV151" s="2"/>
    </row>
    <row r="152" customFormat="false" ht="12.8" hidden="false" customHeight="false" outlineLevel="0" collapsed="false">
      <c r="A152" s="120"/>
      <c r="B152" s="120"/>
      <c r="C152" s="122" t="s">
        <v>150</v>
      </c>
      <c r="D152" s="122"/>
      <c r="E152" s="122"/>
      <c r="F152" s="122"/>
      <c r="G152" s="122"/>
      <c r="H152" s="122"/>
      <c r="I152" s="12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  <c r="GQ152" s="2"/>
      <c r="GR152" s="2"/>
      <c r="GS152" s="2"/>
      <c r="GT152" s="2"/>
      <c r="GU152" s="2"/>
      <c r="GV152" s="2"/>
      <c r="GW152" s="2"/>
      <c r="GX152" s="2"/>
      <c r="GY152" s="2"/>
      <c r="GZ152" s="2"/>
      <c r="HA152" s="2"/>
      <c r="HB152" s="2"/>
      <c r="HC152" s="2"/>
      <c r="HD152" s="2"/>
      <c r="HE152" s="2"/>
      <c r="HF152" s="2"/>
      <c r="HG152" s="2"/>
      <c r="HH152" s="2"/>
      <c r="HI152" s="2"/>
      <c r="HJ152" s="2"/>
      <c r="HK152" s="2"/>
      <c r="HL152" s="2"/>
      <c r="HM152" s="2"/>
      <c r="HN152" s="2"/>
      <c r="HO152" s="2"/>
      <c r="HP152" s="2"/>
      <c r="HQ152" s="2"/>
      <c r="HR152" s="2"/>
      <c r="HS152" s="2"/>
      <c r="HT152" s="2"/>
      <c r="HU152" s="2"/>
      <c r="HV152" s="2"/>
      <c r="HW152" s="2"/>
      <c r="HX152" s="2"/>
      <c r="HY152" s="2"/>
      <c r="HZ152" s="2"/>
      <c r="IA152" s="2"/>
      <c r="IB152" s="2"/>
      <c r="IC152" s="2"/>
      <c r="ID152" s="2"/>
      <c r="IE152" s="2"/>
      <c r="IF152" s="2"/>
      <c r="IG152" s="2"/>
      <c r="IH152" s="2"/>
      <c r="II152" s="2"/>
      <c r="IJ152" s="2"/>
      <c r="IK152" s="2"/>
      <c r="IL152" s="2"/>
      <c r="IM152" s="2"/>
      <c r="IN152" s="2"/>
      <c r="IO152" s="2"/>
      <c r="IP152" s="2"/>
      <c r="IQ152" s="2"/>
      <c r="IR152" s="2"/>
      <c r="IS152" s="2"/>
      <c r="IT152" s="2"/>
      <c r="IU152" s="2"/>
      <c r="IV152" s="2"/>
    </row>
    <row r="153" customFormat="false" ht="12.8" hidden="false" customHeight="false" outlineLevel="0" collapsed="false">
      <c r="A153" s="120"/>
      <c r="B153" s="120"/>
      <c r="C153" s="123" t="s">
        <v>151</v>
      </c>
      <c r="D153" s="123"/>
      <c r="E153" s="123"/>
      <c r="F153" s="123"/>
      <c r="G153" s="123"/>
      <c r="H153" s="123"/>
      <c r="I153" s="123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  <c r="GJ153" s="2"/>
      <c r="GK153" s="2"/>
      <c r="GL153" s="2"/>
      <c r="GM153" s="2"/>
      <c r="GN153" s="2"/>
      <c r="GO153" s="2"/>
      <c r="GP153" s="2"/>
      <c r="GQ153" s="2"/>
      <c r="GR153" s="2"/>
      <c r="GS153" s="2"/>
      <c r="GT153" s="2"/>
      <c r="GU153" s="2"/>
      <c r="GV153" s="2"/>
      <c r="GW153" s="2"/>
      <c r="GX153" s="2"/>
      <c r="GY153" s="2"/>
      <c r="GZ153" s="2"/>
      <c r="HA153" s="2"/>
      <c r="HB153" s="2"/>
      <c r="HC153" s="2"/>
      <c r="HD153" s="2"/>
      <c r="HE153" s="2"/>
      <c r="HF153" s="2"/>
      <c r="HG153" s="2"/>
      <c r="HH153" s="2"/>
      <c r="HI153" s="2"/>
      <c r="HJ153" s="2"/>
      <c r="HK153" s="2"/>
      <c r="HL153" s="2"/>
      <c r="HM153" s="2"/>
      <c r="HN153" s="2"/>
      <c r="HO153" s="2"/>
      <c r="HP153" s="2"/>
      <c r="HQ153" s="2"/>
      <c r="HR153" s="2"/>
      <c r="HS153" s="2"/>
      <c r="HT153" s="2"/>
      <c r="HU153" s="2"/>
      <c r="HV153" s="2"/>
      <c r="HW153" s="2"/>
      <c r="HX153" s="2"/>
      <c r="HY153" s="2"/>
      <c r="HZ153" s="2"/>
      <c r="IA153" s="2"/>
      <c r="IB153" s="2"/>
      <c r="IC153" s="2"/>
      <c r="ID153" s="2"/>
      <c r="IE153" s="2"/>
      <c r="IF153" s="2"/>
      <c r="IG153" s="2"/>
      <c r="IH153" s="2"/>
      <c r="II153" s="2"/>
      <c r="IJ153" s="2"/>
      <c r="IK153" s="2"/>
      <c r="IL153" s="2"/>
      <c r="IM153" s="2"/>
      <c r="IN153" s="2"/>
      <c r="IO153" s="2"/>
      <c r="IP153" s="2"/>
      <c r="IQ153" s="2"/>
      <c r="IR153" s="2"/>
      <c r="IS153" s="2"/>
      <c r="IT153" s="2"/>
      <c r="IU153" s="2"/>
      <c r="IV153" s="2"/>
    </row>
    <row r="154" customFormat="false" ht="12.8" hidden="false" customHeight="false" outlineLevel="0" collapsed="false">
      <c r="A154" s="124"/>
      <c r="B154" s="124"/>
      <c r="C154" s="124"/>
      <c r="D154" s="124"/>
      <c r="E154" s="124"/>
      <c r="F154" s="124"/>
      <c r="G154" s="124"/>
      <c r="H154" s="124"/>
      <c r="I154" s="124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  <c r="GM154" s="2"/>
      <c r="GN154" s="2"/>
      <c r="GO154" s="2"/>
      <c r="GP154" s="2"/>
      <c r="GQ154" s="2"/>
      <c r="GR154" s="2"/>
      <c r="GS154" s="2"/>
      <c r="GT154" s="2"/>
      <c r="GU154" s="2"/>
      <c r="GV154" s="2"/>
      <c r="GW154" s="2"/>
      <c r="GX154" s="2"/>
      <c r="GY154" s="2"/>
      <c r="GZ154" s="2"/>
      <c r="HA154" s="2"/>
      <c r="HB154" s="2"/>
      <c r="HC154" s="2"/>
      <c r="HD154" s="2"/>
      <c r="HE154" s="2"/>
      <c r="HF154" s="2"/>
      <c r="HG154" s="2"/>
      <c r="HH154" s="2"/>
      <c r="HI154" s="2"/>
      <c r="HJ154" s="2"/>
      <c r="HK154" s="2"/>
      <c r="HL154" s="2"/>
      <c r="HM154" s="2"/>
      <c r="HN154" s="2"/>
      <c r="HO154" s="2"/>
      <c r="HP154" s="2"/>
      <c r="HQ154" s="2"/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  <c r="IH154" s="2"/>
      <c r="II154" s="2"/>
      <c r="IJ154" s="2"/>
      <c r="IK154" s="2"/>
      <c r="IL154" s="2"/>
      <c r="IM154" s="2"/>
      <c r="IN154" s="2"/>
      <c r="IO154" s="2"/>
      <c r="IP154" s="2"/>
      <c r="IQ154" s="2"/>
      <c r="IR154" s="2"/>
      <c r="IS154" s="2"/>
      <c r="IT154" s="2"/>
      <c r="IU154" s="2"/>
      <c r="IV154" s="2"/>
    </row>
    <row r="155" customFormat="false" ht="25.9" hidden="false" customHeight="true" outlineLevel="0" collapsed="false">
      <c r="A155" s="23" t="s">
        <v>152</v>
      </c>
      <c r="B155" s="23"/>
      <c r="C155" s="23"/>
      <c r="D155" s="23"/>
      <c r="E155" s="23"/>
      <c r="F155" s="23"/>
      <c r="G155" s="23"/>
      <c r="H155" s="23"/>
      <c r="I155" s="23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  <c r="GM155" s="2"/>
      <c r="GN155" s="2"/>
      <c r="GO155" s="2"/>
      <c r="GP155" s="2"/>
      <c r="GQ155" s="2"/>
      <c r="GR155" s="2"/>
      <c r="GS155" s="2"/>
      <c r="GT155" s="2"/>
      <c r="GU155" s="2"/>
      <c r="GV155" s="2"/>
      <c r="GW155" s="2"/>
      <c r="GX155" s="2"/>
      <c r="GY155" s="2"/>
      <c r="GZ155" s="2"/>
      <c r="HA155" s="2"/>
      <c r="HB155" s="2"/>
      <c r="HC155" s="2"/>
      <c r="HD155" s="2"/>
      <c r="HE155" s="2"/>
      <c r="HF155" s="2"/>
      <c r="HG155" s="2"/>
      <c r="HH155" s="2"/>
      <c r="HI155" s="2"/>
      <c r="HJ155" s="2"/>
      <c r="HK155" s="2"/>
      <c r="HL155" s="2"/>
      <c r="HM155" s="2"/>
      <c r="HN155" s="2"/>
      <c r="HO155" s="2"/>
      <c r="HP155" s="2"/>
      <c r="HQ155" s="2"/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  <c r="IH155" s="2"/>
      <c r="II155" s="2"/>
      <c r="IJ155" s="2"/>
      <c r="IK155" s="2"/>
      <c r="IL155" s="2"/>
      <c r="IM155" s="2"/>
      <c r="IN155" s="2"/>
      <c r="IO155" s="2"/>
      <c r="IP155" s="2"/>
      <c r="IQ155" s="2"/>
      <c r="IR155" s="2"/>
      <c r="IS155" s="2"/>
      <c r="IT155" s="2"/>
      <c r="IU155" s="2"/>
      <c r="IV155" s="2"/>
    </row>
    <row r="156" customFormat="false" ht="12.8" hidden="false" customHeight="false" outlineLevel="0" collapsed="false">
      <c r="A156" s="11"/>
      <c r="B156" s="11"/>
      <c r="C156" s="11"/>
      <c r="D156" s="11"/>
      <c r="E156" s="11"/>
      <c r="F156" s="11"/>
      <c r="G156" s="11"/>
      <c r="H156" s="11"/>
      <c r="I156" s="11"/>
      <c r="J156" s="2"/>
      <c r="K156" s="125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  <c r="GM156" s="2"/>
      <c r="GN156" s="2"/>
      <c r="GO156" s="2"/>
      <c r="GP156" s="2"/>
      <c r="GQ156" s="2"/>
      <c r="GR156" s="2"/>
      <c r="GS156" s="2"/>
      <c r="GT156" s="2"/>
      <c r="GU156" s="2"/>
      <c r="GV156" s="2"/>
      <c r="GW156" s="2"/>
      <c r="GX156" s="2"/>
      <c r="GY156" s="2"/>
      <c r="GZ156" s="2"/>
      <c r="HA156" s="2"/>
      <c r="HB156" s="2"/>
      <c r="HC156" s="2"/>
      <c r="HD156" s="2"/>
      <c r="HE156" s="2"/>
      <c r="HF156" s="2"/>
      <c r="HG156" s="2"/>
      <c r="HH156" s="2"/>
      <c r="HI156" s="2"/>
      <c r="HJ156" s="2"/>
      <c r="HK156" s="2"/>
      <c r="HL156" s="2"/>
      <c r="HM156" s="2"/>
      <c r="HN156" s="2"/>
      <c r="HO156" s="2"/>
      <c r="HP156" s="2"/>
      <c r="HQ156" s="2"/>
      <c r="HR156" s="2"/>
      <c r="HS156" s="2"/>
      <c r="HT156" s="2"/>
      <c r="HU156" s="2"/>
      <c r="HV156" s="2"/>
      <c r="HW156" s="2"/>
      <c r="HX156" s="2"/>
      <c r="HY156" s="2"/>
      <c r="HZ156" s="2"/>
      <c r="IA156" s="2"/>
      <c r="IB156" s="2"/>
      <c r="IC156" s="2"/>
      <c r="ID156" s="2"/>
      <c r="IE156" s="2"/>
      <c r="IF156" s="2"/>
      <c r="IG156" s="2"/>
      <c r="IH156" s="2"/>
      <c r="II156" s="2"/>
      <c r="IJ156" s="2"/>
      <c r="IK156" s="2"/>
      <c r="IL156" s="2"/>
      <c r="IM156" s="2"/>
      <c r="IN156" s="2"/>
      <c r="IO156" s="2"/>
      <c r="IP156" s="2"/>
      <c r="IQ156" s="2"/>
      <c r="IR156" s="2"/>
      <c r="IS156" s="2"/>
      <c r="IT156" s="2"/>
      <c r="IU156" s="2"/>
      <c r="IV156" s="2"/>
    </row>
    <row r="157" customFormat="false" ht="45.5" hidden="false" customHeight="true" outlineLevel="0" collapsed="false">
      <c r="A157" s="126" t="s">
        <v>153</v>
      </c>
      <c r="B157" s="126"/>
      <c r="C157" s="126"/>
      <c r="D157" s="126"/>
      <c r="E157" s="126"/>
      <c r="F157" s="126"/>
      <c r="G157" s="126"/>
      <c r="H157" s="126"/>
      <c r="I157" s="126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  <c r="GJ157" s="2"/>
      <c r="GK157" s="2"/>
      <c r="GL157" s="2"/>
      <c r="GM157" s="2"/>
      <c r="GN157" s="2"/>
      <c r="GO157" s="2"/>
      <c r="GP157" s="2"/>
      <c r="GQ157" s="2"/>
      <c r="GR157" s="2"/>
      <c r="GS157" s="2"/>
      <c r="GT157" s="2"/>
      <c r="GU157" s="2"/>
      <c r="GV157" s="2"/>
      <c r="GW157" s="2"/>
      <c r="GX157" s="2"/>
      <c r="GY157" s="2"/>
      <c r="GZ157" s="2"/>
      <c r="HA157" s="2"/>
      <c r="HB157" s="2"/>
      <c r="HC157" s="2"/>
      <c r="HD157" s="2"/>
      <c r="HE157" s="2"/>
      <c r="HF157" s="2"/>
      <c r="HG157" s="2"/>
      <c r="HH157" s="2"/>
      <c r="HI157" s="2"/>
      <c r="HJ157" s="2"/>
      <c r="HK157" s="2"/>
      <c r="HL157" s="2"/>
      <c r="HM157" s="2"/>
      <c r="HN157" s="2"/>
      <c r="HO157" s="2"/>
      <c r="HP157" s="2"/>
      <c r="HQ157" s="2"/>
      <c r="HR157" s="2"/>
      <c r="HS157" s="2"/>
      <c r="HT157" s="2"/>
      <c r="HU157" s="2"/>
      <c r="HV157" s="2"/>
      <c r="HW157" s="2"/>
      <c r="HX157" s="2"/>
      <c r="HY157" s="2"/>
      <c r="HZ157" s="2"/>
      <c r="IA157" s="2"/>
      <c r="IB157" s="2"/>
      <c r="IC157" s="2"/>
      <c r="ID157" s="2"/>
      <c r="IE157" s="2"/>
      <c r="IF157" s="2"/>
      <c r="IG157" s="2"/>
      <c r="IH157" s="2"/>
      <c r="II157" s="2"/>
      <c r="IJ157" s="2"/>
      <c r="IK157" s="2"/>
      <c r="IL157" s="2"/>
      <c r="IM157" s="2"/>
      <c r="IN157" s="2"/>
      <c r="IO157" s="2"/>
      <c r="IP157" s="2"/>
      <c r="IQ157" s="2"/>
      <c r="IR157" s="2"/>
      <c r="IS157" s="2"/>
      <c r="IT157" s="2"/>
      <c r="IU157" s="2"/>
      <c r="IV157" s="2"/>
    </row>
    <row r="158" customFormat="false" ht="25" hidden="false" customHeight="true" outlineLevel="0" collapsed="false">
      <c r="A158" s="127" t="s">
        <v>154</v>
      </c>
      <c r="B158" s="127"/>
      <c r="C158" s="127"/>
      <c r="D158" s="127"/>
      <c r="E158" s="127"/>
      <c r="F158" s="127"/>
      <c r="G158" s="127"/>
      <c r="H158" s="127"/>
      <c r="I158" s="9" t="s">
        <v>50</v>
      </c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  <c r="GE158" s="2"/>
      <c r="GF158" s="2"/>
      <c r="GG158" s="2"/>
      <c r="GH158" s="2"/>
      <c r="GI158" s="2"/>
      <c r="GJ158" s="2"/>
      <c r="GK158" s="2"/>
      <c r="GL158" s="2"/>
      <c r="GM158" s="2"/>
      <c r="GN158" s="2"/>
      <c r="GO158" s="2"/>
      <c r="GP158" s="2"/>
      <c r="GQ158" s="2"/>
      <c r="GR158" s="2"/>
      <c r="GS158" s="2"/>
      <c r="GT158" s="2"/>
      <c r="GU158" s="2"/>
      <c r="GV158" s="2"/>
      <c r="GW158" s="2"/>
      <c r="GX158" s="2"/>
      <c r="GY158" s="2"/>
      <c r="GZ158" s="2"/>
      <c r="HA158" s="2"/>
      <c r="HB158" s="2"/>
      <c r="HC158" s="2"/>
      <c r="HD158" s="2"/>
      <c r="HE158" s="2"/>
      <c r="HF158" s="2"/>
      <c r="HG158" s="2"/>
      <c r="HH158" s="2"/>
      <c r="HI158" s="2"/>
      <c r="HJ158" s="2"/>
      <c r="HK158" s="2"/>
      <c r="HL158" s="2"/>
      <c r="HM158" s="2"/>
      <c r="HN158" s="2"/>
      <c r="HO158" s="2"/>
      <c r="HP158" s="2"/>
      <c r="HQ158" s="2"/>
      <c r="HR158" s="2"/>
      <c r="HS158" s="2"/>
      <c r="HT158" s="2"/>
      <c r="HU158" s="2"/>
      <c r="HV158" s="2"/>
      <c r="HW158" s="2"/>
      <c r="HX158" s="2"/>
      <c r="HY158" s="2"/>
      <c r="HZ158" s="2"/>
      <c r="IA158" s="2"/>
      <c r="IB158" s="2"/>
      <c r="IC158" s="2"/>
      <c r="ID158" s="2"/>
      <c r="IE158" s="2"/>
      <c r="IF158" s="2"/>
      <c r="IG158" s="2"/>
      <c r="IH158" s="2"/>
      <c r="II158" s="2"/>
      <c r="IJ158" s="2"/>
      <c r="IK158" s="2"/>
      <c r="IL158" s="2"/>
      <c r="IM158" s="2"/>
      <c r="IN158" s="2"/>
      <c r="IO158" s="2"/>
      <c r="IP158" s="2"/>
      <c r="IQ158" s="2"/>
      <c r="IR158" s="2"/>
      <c r="IS158" s="2"/>
      <c r="IT158" s="2"/>
      <c r="IU158" s="2"/>
      <c r="IV158" s="2"/>
    </row>
    <row r="159" customFormat="false" ht="14.65" hidden="false" customHeight="true" outlineLevel="0" collapsed="false">
      <c r="A159" s="128" t="s">
        <v>7</v>
      </c>
      <c r="B159" s="3" t="s">
        <v>155</v>
      </c>
      <c r="C159" s="3"/>
      <c r="D159" s="3"/>
      <c r="E159" s="3"/>
      <c r="F159" s="3"/>
      <c r="G159" s="3"/>
      <c r="H159" s="3"/>
      <c r="I159" s="74" t="n">
        <f aca="false">I33</f>
        <v>1280.87</v>
      </c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  <c r="GE159" s="2"/>
      <c r="GF159" s="2"/>
      <c r="GG159" s="2"/>
      <c r="GH159" s="2"/>
      <c r="GI159" s="2"/>
      <c r="GJ159" s="2"/>
      <c r="GK159" s="2"/>
      <c r="GL159" s="2"/>
      <c r="GM159" s="2"/>
      <c r="GN159" s="2"/>
      <c r="GO159" s="2"/>
      <c r="GP159" s="2"/>
      <c r="GQ159" s="2"/>
      <c r="GR159" s="2"/>
      <c r="GS159" s="2"/>
      <c r="GT159" s="2"/>
      <c r="GU159" s="2"/>
      <c r="GV159" s="2"/>
      <c r="GW159" s="2"/>
      <c r="GX159" s="2"/>
      <c r="GY159" s="2"/>
      <c r="GZ159" s="2"/>
      <c r="HA159" s="2"/>
      <c r="HB159" s="2"/>
      <c r="HC159" s="2"/>
      <c r="HD159" s="2"/>
      <c r="HE159" s="2"/>
      <c r="HF159" s="2"/>
      <c r="HG159" s="2"/>
      <c r="HH159" s="2"/>
      <c r="HI159" s="2"/>
      <c r="HJ159" s="2"/>
      <c r="HK159" s="2"/>
      <c r="HL159" s="2"/>
      <c r="HM159" s="2"/>
      <c r="HN159" s="2"/>
      <c r="HO159" s="2"/>
      <c r="HP159" s="2"/>
      <c r="HQ159" s="2"/>
      <c r="HR159" s="2"/>
      <c r="HS159" s="2"/>
      <c r="HT159" s="2"/>
      <c r="HU159" s="2"/>
      <c r="HV159" s="2"/>
      <c r="HW159" s="2"/>
      <c r="HX159" s="2"/>
      <c r="HY159" s="2"/>
      <c r="HZ159" s="2"/>
      <c r="IA159" s="2"/>
      <c r="IB159" s="2"/>
      <c r="IC159" s="2"/>
      <c r="ID159" s="2"/>
      <c r="IE159" s="2"/>
      <c r="IF159" s="2"/>
      <c r="IG159" s="2"/>
      <c r="IH159" s="2"/>
      <c r="II159" s="2"/>
      <c r="IJ159" s="2"/>
      <c r="IK159" s="2"/>
      <c r="IL159" s="2"/>
      <c r="IM159" s="2"/>
      <c r="IN159" s="2"/>
      <c r="IO159" s="2"/>
      <c r="IP159" s="2"/>
      <c r="IQ159" s="2"/>
      <c r="IR159" s="2"/>
      <c r="IS159" s="2"/>
      <c r="IT159" s="2"/>
      <c r="IU159" s="2"/>
      <c r="IV159" s="2"/>
    </row>
    <row r="160" customFormat="false" ht="14.65" hidden="false" customHeight="true" outlineLevel="0" collapsed="false">
      <c r="A160" s="128" t="s">
        <v>10</v>
      </c>
      <c r="B160" s="3" t="s">
        <v>46</v>
      </c>
      <c r="C160" s="3"/>
      <c r="D160" s="3"/>
      <c r="E160" s="3"/>
      <c r="F160" s="3"/>
      <c r="G160" s="3"/>
      <c r="H160" s="3"/>
      <c r="I160" s="74" t="n">
        <f aca="false">I84</f>
        <v>1318.07430748</v>
      </c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  <c r="GE160" s="2"/>
      <c r="GF160" s="2"/>
      <c r="GG160" s="2"/>
      <c r="GH160" s="2"/>
      <c r="GI160" s="2"/>
      <c r="GJ160" s="2"/>
      <c r="GK160" s="2"/>
      <c r="GL160" s="2"/>
      <c r="GM160" s="2"/>
      <c r="GN160" s="2"/>
      <c r="GO160" s="2"/>
      <c r="GP160" s="2"/>
      <c r="GQ160" s="2"/>
      <c r="GR160" s="2"/>
      <c r="GS160" s="2"/>
      <c r="GT160" s="2"/>
      <c r="GU160" s="2"/>
      <c r="GV160" s="2"/>
      <c r="GW160" s="2"/>
      <c r="GX160" s="2"/>
      <c r="GY160" s="2"/>
      <c r="GZ160" s="2"/>
      <c r="HA160" s="2"/>
      <c r="HB160" s="2"/>
      <c r="HC160" s="2"/>
      <c r="HD160" s="2"/>
      <c r="HE160" s="2"/>
      <c r="HF160" s="2"/>
      <c r="HG160" s="2"/>
      <c r="HH160" s="2"/>
      <c r="HI160" s="2"/>
      <c r="HJ160" s="2"/>
      <c r="HK160" s="2"/>
      <c r="HL160" s="2"/>
      <c r="HM160" s="2"/>
      <c r="HN160" s="2"/>
      <c r="HO160" s="2"/>
      <c r="HP160" s="2"/>
      <c r="HQ160" s="2"/>
      <c r="HR160" s="2"/>
      <c r="HS160" s="2"/>
      <c r="HT160" s="2"/>
      <c r="HU160" s="2"/>
      <c r="HV160" s="2"/>
      <c r="HW160" s="2"/>
      <c r="HX160" s="2"/>
      <c r="HY160" s="2"/>
      <c r="HZ160" s="2"/>
      <c r="IA160" s="2"/>
      <c r="IB160" s="2"/>
      <c r="IC160" s="2"/>
      <c r="ID160" s="2"/>
      <c r="IE160" s="2"/>
      <c r="IF160" s="2"/>
      <c r="IG160" s="2"/>
      <c r="IH160" s="2"/>
      <c r="II160" s="2"/>
      <c r="IJ160" s="2"/>
      <c r="IK160" s="2"/>
      <c r="IL160" s="2"/>
      <c r="IM160" s="2"/>
      <c r="IN160" s="2"/>
      <c r="IO160" s="2"/>
      <c r="IP160" s="2"/>
      <c r="IQ160" s="2"/>
      <c r="IR160" s="2"/>
      <c r="IS160" s="2"/>
      <c r="IT160" s="2"/>
      <c r="IU160" s="2"/>
      <c r="IV160" s="2"/>
    </row>
    <row r="161" customFormat="false" ht="14.65" hidden="false" customHeight="true" outlineLevel="0" collapsed="false">
      <c r="A161" s="128" t="s">
        <v>13</v>
      </c>
      <c r="B161" s="3" t="s">
        <v>156</v>
      </c>
      <c r="C161" s="3"/>
      <c r="D161" s="3"/>
      <c r="E161" s="3"/>
      <c r="F161" s="3"/>
      <c r="G161" s="3"/>
      <c r="H161" s="3"/>
      <c r="I161" s="74" t="n">
        <f aca="false">I93</f>
        <v>91.96</v>
      </c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  <c r="GE161" s="2"/>
      <c r="GF161" s="2"/>
      <c r="GG161" s="2"/>
      <c r="GH161" s="2"/>
      <c r="GI161" s="2"/>
      <c r="GJ161" s="2"/>
      <c r="GK161" s="2"/>
      <c r="GL161" s="2"/>
      <c r="GM161" s="2"/>
      <c r="GN161" s="2"/>
      <c r="GO161" s="2"/>
      <c r="GP161" s="2"/>
      <c r="GQ161" s="2"/>
      <c r="GR161" s="2"/>
      <c r="GS161" s="2"/>
      <c r="GT161" s="2"/>
      <c r="GU161" s="2"/>
      <c r="GV161" s="2"/>
      <c r="GW161" s="2"/>
      <c r="GX161" s="2"/>
      <c r="GY161" s="2"/>
      <c r="GZ161" s="2"/>
      <c r="HA161" s="2"/>
      <c r="HB161" s="2"/>
      <c r="HC161" s="2"/>
      <c r="HD161" s="2"/>
      <c r="HE161" s="2"/>
      <c r="HF161" s="2"/>
      <c r="HG161" s="2"/>
      <c r="HH161" s="2"/>
      <c r="HI161" s="2"/>
      <c r="HJ161" s="2"/>
      <c r="HK161" s="2"/>
      <c r="HL161" s="2"/>
      <c r="HM161" s="2"/>
      <c r="HN161" s="2"/>
      <c r="HO161" s="2"/>
      <c r="HP161" s="2"/>
      <c r="HQ161" s="2"/>
      <c r="HR161" s="2"/>
      <c r="HS161" s="2"/>
      <c r="HT161" s="2"/>
      <c r="HU161" s="2"/>
      <c r="HV161" s="2"/>
      <c r="HW161" s="2"/>
      <c r="HX161" s="2"/>
      <c r="HY161" s="2"/>
      <c r="HZ161" s="2"/>
      <c r="IA161" s="2"/>
      <c r="IB161" s="2"/>
      <c r="IC161" s="2"/>
      <c r="ID161" s="2"/>
      <c r="IE161" s="2"/>
      <c r="IF161" s="2"/>
      <c r="IG161" s="2"/>
      <c r="IH161" s="2"/>
      <c r="II161" s="2"/>
      <c r="IJ161" s="2"/>
      <c r="IK161" s="2"/>
      <c r="IL161" s="2"/>
      <c r="IM161" s="2"/>
      <c r="IN161" s="2"/>
      <c r="IO161" s="2"/>
      <c r="IP161" s="2"/>
      <c r="IQ161" s="2"/>
      <c r="IR161" s="2"/>
      <c r="IS161" s="2"/>
      <c r="IT161" s="2"/>
      <c r="IU161" s="2"/>
      <c r="IV161" s="2"/>
    </row>
    <row r="162" customFormat="false" ht="14.65" hidden="false" customHeight="true" outlineLevel="0" collapsed="false">
      <c r="A162" s="128" t="s">
        <v>16</v>
      </c>
      <c r="B162" s="3" t="s">
        <v>157</v>
      </c>
      <c r="C162" s="3"/>
      <c r="D162" s="3"/>
      <c r="E162" s="3"/>
      <c r="F162" s="3"/>
      <c r="G162" s="3"/>
      <c r="H162" s="3"/>
      <c r="I162" s="74" t="n">
        <f aca="false">I120</f>
        <v>142.65</v>
      </c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  <c r="GE162" s="2"/>
      <c r="GF162" s="2"/>
      <c r="GG162" s="2"/>
      <c r="GH162" s="2"/>
      <c r="GI162" s="2"/>
      <c r="GJ162" s="2"/>
      <c r="GK162" s="2"/>
      <c r="GL162" s="2"/>
      <c r="GM162" s="2"/>
      <c r="GN162" s="2"/>
      <c r="GO162" s="2"/>
      <c r="GP162" s="2"/>
      <c r="GQ162" s="2"/>
      <c r="GR162" s="2"/>
      <c r="GS162" s="2"/>
      <c r="GT162" s="2"/>
      <c r="GU162" s="2"/>
      <c r="GV162" s="2"/>
      <c r="GW162" s="2"/>
      <c r="GX162" s="2"/>
      <c r="GY162" s="2"/>
      <c r="GZ162" s="2"/>
      <c r="HA162" s="2"/>
      <c r="HB162" s="2"/>
      <c r="HC162" s="2"/>
      <c r="HD162" s="2"/>
      <c r="HE162" s="2"/>
      <c r="HF162" s="2"/>
      <c r="HG162" s="2"/>
      <c r="HH162" s="2"/>
      <c r="HI162" s="2"/>
      <c r="HJ162" s="2"/>
      <c r="HK162" s="2"/>
      <c r="HL162" s="2"/>
      <c r="HM162" s="2"/>
      <c r="HN162" s="2"/>
      <c r="HO162" s="2"/>
      <c r="HP162" s="2"/>
      <c r="HQ162" s="2"/>
      <c r="HR162" s="2"/>
      <c r="HS162" s="2"/>
      <c r="HT162" s="2"/>
      <c r="HU162" s="2"/>
      <c r="HV162" s="2"/>
      <c r="HW162" s="2"/>
      <c r="HX162" s="2"/>
      <c r="HY162" s="2"/>
      <c r="HZ162" s="2"/>
      <c r="IA162" s="2"/>
      <c r="IB162" s="2"/>
      <c r="IC162" s="2"/>
      <c r="ID162" s="2"/>
      <c r="IE162" s="2"/>
      <c r="IF162" s="2"/>
      <c r="IG162" s="2"/>
      <c r="IH162" s="2"/>
      <c r="II162" s="2"/>
      <c r="IJ162" s="2"/>
      <c r="IK162" s="2"/>
      <c r="IL162" s="2"/>
      <c r="IM162" s="2"/>
      <c r="IN162" s="2"/>
      <c r="IO162" s="2"/>
      <c r="IP162" s="2"/>
      <c r="IQ162" s="2"/>
      <c r="IR162" s="2"/>
      <c r="IS162" s="2"/>
      <c r="IT162" s="2"/>
      <c r="IU162" s="2"/>
      <c r="IV162" s="2"/>
    </row>
    <row r="163" customFormat="false" ht="14.65" hidden="false" customHeight="true" outlineLevel="0" collapsed="false">
      <c r="A163" s="128" t="s">
        <v>64</v>
      </c>
      <c r="B163" s="3" t="s">
        <v>158</v>
      </c>
      <c r="C163" s="3"/>
      <c r="D163" s="3"/>
      <c r="E163" s="3"/>
      <c r="F163" s="3"/>
      <c r="G163" s="3"/>
      <c r="H163" s="3"/>
      <c r="I163" s="74" t="n">
        <f aca="false">I128</f>
        <v>29.4025</v>
      </c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  <c r="EU163" s="2"/>
      <c r="EV163" s="2"/>
      <c r="EW163" s="2"/>
      <c r="EX163" s="2"/>
      <c r="EY163" s="2"/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/>
      <c r="FR163" s="2"/>
      <c r="FS163" s="2"/>
      <c r="FT163" s="2"/>
      <c r="FU163" s="2"/>
      <c r="FV163" s="2"/>
      <c r="FW163" s="2"/>
      <c r="FX163" s="2"/>
      <c r="FY163" s="2"/>
      <c r="FZ163" s="2"/>
      <c r="GA163" s="2"/>
      <c r="GB163" s="2"/>
      <c r="GC163" s="2"/>
      <c r="GD163" s="2"/>
      <c r="GE163" s="2"/>
      <c r="GF163" s="2"/>
      <c r="GG163" s="2"/>
      <c r="GH163" s="2"/>
      <c r="GI163" s="2"/>
      <c r="GJ163" s="2"/>
      <c r="GK163" s="2"/>
      <c r="GL163" s="2"/>
      <c r="GM163" s="2"/>
      <c r="GN163" s="2"/>
      <c r="GO163" s="2"/>
      <c r="GP163" s="2"/>
      <c r="GQ163" s="2"/>
      <c r="GR163" s="2"/>
      <c r="GS163" s="2"/>
      <c r="GT163" s="2"/>
      <c r="GU163" s="2"/>
      <c r="GV163" s="2"/>
      <c r="GW163" s="2"/>
      <c r="GX163" s="2"/>
      <c r="GY163" s="2"/>
      <c r="GZ163" s="2"/>
      <c r="HA163" s="2"/>
      <c r="HB163" s="2"/>
      <c r="HC163" s="2"/>
      <c r="HD163" s="2"/>
      <c r="HE163" s="2"/>
      <c r="HF163" s="2"/>
      <c r="HG163" s="2"/>
      <c r="HH163" s="2"/>
      <c r="HI163" s="2"/>
      <c r="HJ163" s="2"/>
      <c r="HK163" s="2"/>
      <c r="HL163" s="2"/>
      <c r="HM163" s="2"/>
      <c r="HN163" s="2"/>
      <c r="HO163" s="2"/>
      <c r="HP163" s="2"/>
      <c r="HQ163" s="2"/>
      <c r="HR163" s="2"/>
      <c r="HS163" s="2"/>
      <c r="HT163" s="2"/>
      <c r="HU163" s="2"/>
      <c r="HV163" s="2"/>
      <c r="HW163" s="2"/>
      <c r="HX163" s="2"/>
      <c r="HY163" s="2"/>
      <c r="HZ163" s="2"/>
      <c r="IA163" s="2"/>
      <c r="IB163" s="2"/>
      <c r="IC163" s="2"/>
      <c r="ID163" s="2"/>
      <c r="IE163" s="2"/>
      <c r="IF163" s="2"/>
      <c r="IG163" s="2"/>
      <c r="IH163" s="2"/>
      <c r="II163" s="2"/>
      <c r="IJ163" s="2"/>
      <c r="IK163" s="2"/>
      <c r="IL163" s="2"/>
      <c r="IM163" s="2"/>
      <c r="IN163" s="2"/>
      <c r="IO163" s="2"/>
      <c r="IP163" s="2"/>
      <c r="IQ163" s="2"/>
      <c r="IR163" s="2"/>
      <c r="IS163" s="2"/>
      <c r="IT163" s="2"/>
      <c r="IU163" s="2"/>
      <c r="IV163" s="2"/>
    </row>
    <row r="164" customFormat="false" ht="14.65" hidden="false" customHeight="true" outlineLevel="0" collapsed="false">
      <c r="A164" s="129" t="s">
        <v>159</v>
      </c>
      <c r="B164" s="129"/>
      <c r="C164" s="129"/>
      <c r="D164" s="129"/>
      <c r="E164" s="129"/>
      <c r="F164" s="129"/>
      <c r="G164" s="129"/>
      <c r="H164" s="129"/>
      <c r="I164" s="78" t="n">
        <f aca="false">SUM(I159:I163)</f>
        <v>2862.95680748</v>
      </c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/>
      <c r="FR164" s="2"/>
      <c r="FS164" s="2"/>
      <c r="FT164" s="2"/>
      <c r="FU164" s="2"/>
      <c r="FV164" s="2"/>
      <c r="FW164" s="2"/>
      <c r="FX164" s="2"/>
      <c r="FY164" s="2"/>
      <c r="FZ164" s="2"/>
      <c r="GA164" s="2"/>
      <c r="GB164" s="2"/>
      <c r="GC164" s="2"/>
      <c r="GD164" s="2"/>
      <c r="GE164" s="2"/>
      <c r="GF164" s="2"/>
      <c r="GG164" s="2"/>
      <c r="GH164" s="2"/>
      <c r="GI164" s="2"/>
      <c r="GJ164" s="2"/>
      <c r="GK164" s="2"/>
      <c r="GL164" s="2"/>
      <c r="GM164" s="2"/>
      <c r="GN164" s="2"/>
      <c r="GO164" s="2"/>
      <c r="GP164" s="2"/>
      <c r="GQ164" s="2"/>
      <c r="GR164" s="2"/>
      <c r="GS164" s="2"/>
      <c r="GT164" s="2"/>
      <c r="GU164" s="2"/>
      <c r="GV164" s="2"/>
      <c r="GW164" s="2"/>
      <c r="GX164" s="2"/>
      <c r="GY164" s="2"/>
      <c r="GZ164" s="2"/>
      <c r="HA164" s="2"/>
      <c r="HB164" s="2"/>
      <c r="HC164" s="2"/>
      <c r="HD164" s="2"/>
      <c r="HE164" s="2"/>
      <c r="HF164" s="2"/>
      <c r="HG164" s="2"/>
      <c r="HH164" s="2"/>
      <c r="HI164" s="2"/>
      <c r="HJ164" s="2"/>
      <c r="HK164" s="2"/>
      <c r="HL164" s="2"/>
      <c r="HM164" s="2"/>
      <c r="HN164" s="2"/>
      <c r="HO164" s="2"/>
      <c r="HP164" s="2"/>
      <c r="HQ164" s="2"/>
      <c r="HR164" s="2"/>
      <c r="HS164" s="2"/>
      <c r="HT164" s="2"/>
      <c r="HU164" s="2"/>
      <c r="HV164" s="2"/>
      <c r="HW164" s="2"/>
      <c r="HX164" s="2"/>
      <c r="HY164" s="2"/>
      <c r="HZ164" s="2"/>
      <c r="IA164" s="2"/>
      <c r="IB164" s="2"/>
      <c r="IC164" s="2"/>
      <c r="ID164" s="2"/>
      <c r="IE164" s="2"/>
      <c r="IF164" s="2"/>
      <c r="IG164" s="2"/>
      <c r="IH164" s="2"/>
      <c r="II164" s="2"/>
      <c r="IJ164" s="2"/>
      <c r="IK164" s="2"/>
      <c r="IL164" s="2"/>
      <c r="IM164" s="2"/>
      <c r="IN164" s="2"/>
      <c r="IO164" s="2"/>
      <c r="IP164" s="2"/>
      <c r="IQ164" s="2"/>
      <c r="IR164" s="2"/>
      <c r="IS164" s="2"/>
      <c r="IT164" s="2"/>
      <c r="IU164" s="2"/>
      <c r="IV164" s="2"/>
    </row>
    <row r="165" customFormat="false" ht="14.65" hidden="false" customHeight="true" outlineLevel="0" collapsed="false">
      <c r="A165" s="130" t="s">
        <v>42</v>
      </c>
      <c r="B165" s="131" t="s">
        <v>160</v>
      </c>
      <c r="C165" s="131"/>
      <c r="D165" s="131"/>
      <c r="E165" s="131"/>
      <c r="F165" s="131"/>
      <c r="G165" s="131"/>
      <c r="H165" s="131"/>
      <c r="I165" s="74" t="n">
        <f aca="false">I148</f>
        <v>651.24</v>
      </c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/>
      <c r="FR165" s="2"/>
      <c r="FS165" s="2"/>
      <c r="FT165" s="2"/>
      <c r="FU165" s="2"/>
      <c r="FV165" s="2"/>
      <c r="FW165" s="2"/>
      <c r="FX165" s="2"/>
      <c r="FY165" s="2"/>
      <c r="FZ165" s="2"/>
      <c r="GA165" s="2"/>
      <c r="GB165" s="2"/>
      <c r="GC165" s="2"/>
      <c r="GD165" s="2"/>
      <c r="GE165" s="2"/>
      <c r="GF165" s="2"/>
      <c r="GG165" s="2"/>
      <c r="GH165" s="2"/>
      <c r="GI165" s="2"/>
      <c r="GJ165" s="2"/>
      <c r="GK165" s="2"/>
      <c r="GL165" s="2"/>
      <c r="GM165" s="2"/>
      <c r="GN165" s="2"/>
      <c r="GO165" s="2"/>
      <c r="GP165" s="2"/>
      <c r="GQ165" s="2"/>
      <c r="GR165" s="2"/>
      <c r="GS165" s="2"/>
      <c r="GT165" s="2"/>
      <c r="GU165" s="2"/>
      <c r="GV165" s="2"/>
      <c r="GW165" s="2"/>
      <c r="GX165" s="2"/>
      <c r="GY165" s="2"/>
      <c r="GZ165" s="2"/>
      <c r="HA165" s="2"/>
      <c r="HB165" s="2"/>
      <c r="HC165" s="2"/>
      <c r="HD165" s="2"/>
      <c r="HE165" s="2"/>
      <c r="HF165" s="2"/>
      <c r="HG165" s="2"/>
      <c r="HH165" s="2"/>
      <c r="HI165" s="2"/>
      <c r="HJ165" s="2"/>
      <c r="HK165" s="2"/>
      <c r="HL165" s="2"/>
      <c r="HM165" s="2"/>
      <c r="HN165" s="2"/>
      <c r="HO165" s="2"/>
      <c r="HP165" s="2"/>
      <c r="HQ165" s="2"/>
      <c r="HR165" s="2"/>
      <c r="HS165" s="2"/>
      <c r="HT165" s="2"/>
      <c r="HU165" s="2"/>
      <c r="HV165" s="2"/>
      <c r="HW165" s="2"/>
      <c r="HX165" s="2"/>
      <c r="HY165" s="2"/>
      <c r="HZ165" s="2"/>
      <c r="IA165" s="2"/>
      <c r="IB165" s="2"/>
      <c r="IC165" s="2"/>
      <c r="ID165" s="2"/>
      <c r="IE165" s="2"/>
      <c r="IF165" s="2"/>
      <c r="IG165" s="2"/>
      <c r="IH165" s="2"/>
      <c r="II165" s="2"/>
      <c r="IJ165" s="2"/>
      <c r="IK165" s="2"/>
      <c r="IL165" s="2"/>
      <c r="IM165" s="2"/>
      <c r="IN165" s="2"/>
      <c r="IO165" s="2"/>
      <c r="IP165" s="2"/>
      <c r="IQ165" s="2"/>
      <c r="IR165" s="2"/>
      <c r="IS165" s="2"/>
      <c r="IT165" s="2"/>
      <c r="IU165" s="2"/>
      <c r="IV165" s="2"/>
    </row>
    <row r="166" customFormat="false" ht="14.9" hidden="false" customHeight="true" outlineLevel="0" collapsed="false">
      <c r="A166" s="129" t="s">
        <v>161</v>
      </c>
      <c r="B166" s="129"/>
      <c r="C166" s="129"/>
      <c r="D166" s="129"/>
      <c r="E166" s="129"/>
      <c r="F166" s="129"/>
      <c r="G166" s="129"/>
      <c r="H166" s="129"/>
      <c r="I166" s="78" t="n">
        <f aca="false">SUM(I164:I165)</f>
        <v>3514.19680748</v>
      </c>
      <c r="J166" s="79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/>
      <c r="FR166" s="2"/>
      <c r="FS166" s="2"/>
      <c r="FT166" s="2"/>
      <c r="FU166" s="2"/>
      <c r="FV166" s="2"/>
      <c r="FW166" s="2"/>
      <c r="FX166" s="2"/>
      <c r="FY166" s="2"/>
      <c r="FZ166" s="2"/>
      <c r="GA166" s="2"/>
      <c r="GB166" s="2"/>
      <c r="GC166" s="2"/>
      <c r="GD166" s="2"/>
      <c r="GE166" s="2"/>
      <c r="GF166" s="2"/>
      <c r="GG166" s="2"/>
      <c r="GH166" s="2"/>
      <c r="GI166" s="2"/>
      <c r="GJ166" s="2"/>
      <c r="GK166" s="2"/>
      <c r="GL166" s="2"/>
      <c r="GM166" s="2"/>
      <c r="GN166" s="2"/>
      <c r="GO166" s="2"/>
      <c r="GP166" s="2"/>
      <c r="GQ166" s="2"/>
      <c r="GR166" s="2"/>
      <c r="GS166" s="2"/>
      <c r="GT166" s="2"/>
      <c r="GU166" s="2"/>
      <c r="GV166" s="2"/>
      <c r="GW166" s="2"/>
      <c r="GX166" s="2"/>
      <c r="GY166" s="2"/>
      <c r="GZ166" s="2"/>
      <c r="HA166" s="2"/>
      <c r="HB166" s="2"/>
      <c r="HC166" s="2"/>
      <c r="HD166" s="2"/>
      <c r="HE166" s="2"/>
      <c r="HF166" s="2"/>
      <c r="HG166" s="2"/>
      <c r="HH166" s="2"/>
      <c r="HI166" s="2"/>
      <c r="HJ166" s="2"/>
      <c r="HK166" s="2"/>
      <c r="HL166" s="2"/>
      <c r="HM166" s="2"/>
      <c r="HN166" s="2"/>
      <c r="HO166" s="2"/>
      <c r="HP166" s="2"/>
      <c r="HQ166" s="2"/>
      <c r="HR166" s="2"/>
      <c r="HS166" s="2"/>
      <c r="HT166" s="2"/>
      <c r="HU166" s="2"/>
      <c r="HV166" s="2"/>
      <c r="HW166" s="2"/>
      <c r="HX166" s="2"/>
      <c r="HY166" s="2"/>
      <c r="HZ166" s="2"/>
      <c r="IA166" s="2"/>
      <c r="IB166" s="2"/>
      <c r="IC166" s="2"/>
      <c r="ID166" s="2"/>
      <c r="IE166" s="2"/>
      <c r="IF166" s="2"/>
      <c r="IG166" s="2"/>
      <c r="IH166" s="2"/>
      <c r="II166" s="2"/>
      <c r="IJ166" s="2"/>
      <c r="IK166" s="2"/>
      <c r="IL166" s="2"/>
      <c r="IM166" s="2"/>
      <c r="IN166" s="2"/>
      <c r="IO166" s="2"/>
      <c r="IP166" s="2"/>
      <c r="IQ166" s="2"/>
      <c r="IR166" s="2"/>
      <c r="IS166" s="2"/>
      <c r="IT166" s="2"/>
      <c r="IU166" s="2"/>
      <c r="IV166" s="2"/>
    </row>
    <row r="167" customFormat="false" ht="12.8" hidden="false" customHeight="false" outlineLevel="0" collapsed="false">
      <c r="A167" s="11"/>
      <c r="B167" s="11"/>
      <c r="C167" s="11"/>
      <c r="D167" s="11"/>
      <c r="E167" s="11"/>
      <c r="F167" s="11"/>
      <c r="G167" s="11"/>
      <c r="H167" s="11"/>
      <c r="I167" s="11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  <c r="ET167" s="2"/>
      <c r="EU167" s="2"/>
      <c r="EV167" s="2"/>
      <c r="EW167" s="2"/>
      <c r="EX167" s="2"/>
      <c r="EY167" s="2"/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/>
      <c r="FR167" s="2"/>
      <c r="FS167" s="2"/>
      <c r="FT167" s="2"/>
      <c r="FU167" s="2"/>
      <c r="FV167" s="2"/>
      <c r="FW167" s="2"/>
      <c r="FX167" s="2"/>
      <c r="FY167" s="2"/>
      <c r="FZ167" s="2"/>
      <c r="GA167" s="2"/>
      <c r="GB167" s="2"/>
      <c r="GC167" s="2"/>
      <c r="GD167" s="2"/>
      <c r="GE167" s="2"/>
      <c r="GF167" s="2"/>
      <c r="GG167" s="2"/>
      <c r="GH167" s="2"/>
      <c r="GI167" s="2"/>
      <c r="GJ167" s="2"/>
      <c r="GK167" s="2"/>
      <c r="GL167" s="2"/>
      <c r="GM167" s="2"/>
      <c r="GN167" s="2"/>
      <c r="GO167" s="2"/>
      <c r="GP167" s="2"/>
      <c r="GQ167" s="2"/>
      <c r="GR167" s="2"/>
      <c r="GS167" s="2"/>
      <c r="GT167" s="2"/>
      <c r="GU167" s="2"/>
      <c r="GV167" s="2"/>
      <c r="GW167" s="2"/>
      <c r="GX167" s="2"/>
      <c r="GY167" s="2"/>
      <c r="GZ167" s="2"/>
      <c r="HA167" s="2"/>
      <c r="HB167" s="2"/>
      <c r="HC167" s="2"/>
      <c r="HD167" s="2"/>
      <c r="HE167" s="2"/>
      <c r="HF167" s="2"/>
      <c r="HG167" s="2"/>
      <c r="HH167" s="2"/>
      <c r="HI167" s="2"/>
      <c r="HJ167" s="2"/>
      <c r="HK167" s="2"/>
      <c r="HL167" s="2"/>
      <c r="HM167" s="2"/>
      <c r="HN167" s="2"/>
      <c r="HO167" s="2"/>
      <c r="HP167" s="2"/>
      <c r="HQ167" s="2"/>
      <c r="HR167" s="2"/>
      <c r="HS167" s="2"/>
      <c r="HT167" s="2"/>
      <c r="HU167" s="2"/>
      <c r="HV167" s="2"/>
      <c r="HW167" s="2"/>
      <c r="HX167" s="2"/>
      <c r="HY167" s="2"/>
      <c r="HZ167" s="2"/>
      <c r="IA167" s="2"/>
      <c r="IB167" s="2"/>
      <c r="IC167" s="2"/>
      <c r="ID167" s="2"/>
      <c r="IE167" s="2"/>
      <c r="IF167" s="2"/>
      <c r="IG167" s="2"/>
      <c r="IH167" s="2"/>
      <c r="II167" s="2"/>
      <c r="IJ167" s="2"/>
      <c r="IK167" s="2"/>
      <c r="IL167" s="2"/>
      <c r="IM167" s="2"/>
      <c r="IN167" s="2"/>
      <c r="IO167" s="2"/>
      <c r="IP167" s="2"/>
      <c r="IQ167" s="2"/>
      <c r="IR167" s="2"/>
      <c r="IS167" s="2"/>
      <c r="IT167" s="2"/>
      <c r="IU167" s="2"/>
      <c r="IV167" s="2"/>
    </row>
    <row r="168" customFormat="false" ht="14.65" hidden="false" customHeight="true" outlineLevel="0" collapsed="false">
      <c r="A168" s="11"/>
      <c r="B168" s="11"/>
      <c r="C168" s="11"/>
      <c r="D168" s="11"/>
      <c r="E168" s="11"/>
      <c r="F168" s="11"/>
      <c r="G168" s="11"/>
      <c r="H168" s="11"/>
      <c r="I168" s="11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  <c r="ET168" s="2"/>
      <c r="EU168" s="2"/>
      <c r="EV168" s="2"/>
      <c r="EW168" s="2"/>
      <c r="EX168" s="2"/>
      <c r="EY168" s="2"/>
      <c r="EZ168" s="2"/>
      <c r="FA168" s="2"/>
      <c r="FB168" s="2"/>
      <c r="FC168" s="2"/>
      <c r="FD168" s="2"/>
      <c r="FE168" s="2"/>
      <c r="FF168" s="2"/>
      <c r="FG168" s="2"/>
      <c r="FH168" s="2"/>
      <c r="FI168" s="2"/>
      <c r="FJ168" s="2"/>
      <c r="FK168" s="2"/>
      <c r="FL168" s="2"/>
      <c r="FM168" s="2"/>
      <c r="FN168" s="2"/>
      <c r="FO168" s="2"/>
      <c r="FP168" s="2"/>
      <c r="FQ168" s="2"/>
      <c r="FR168" s="2"/>
      <c r="FS168" s="2"/>
      <c r="FT168" s="2"/>
      <c r="FU168" s="2"/>
      <c r="FV168" s="2"/>
      <c r="FW168" s="2"/>
      <c r="FX168" s="2"/>
      <c r="FY168" s="2"/>
      <c r="FZ168" s="2"/>
      <c r="GA168" s="2"/>
      <c r="GB168" s="2"/>
      <c r="GC168" s="2"/>
      <c r="GD168" s="2"/>
      <c r="GE168" s="2"/>
      <c r="GF168" s="2"/>
      <c r="GG168" s="2"/>
      <c r="GH168" s="2"/>
      <c r="GI168" s="2"/>
      <c r="GJ168" s="2"/>
      <c r="GK168" s="2"/>
      <c r="GL168" s="2"/>
      <c r="GM168" s="2"/>
      <c r="GN168" s="2"/>
      <c r="GO168" s="2"/>
      <c r="GP168" s="2"/>
      <c r="GQ168" s="2"/>
      <c r="GR168" s="2"/>
      <c r="GS168" s="2"/>
      <c r="GT168" s="2"/>
      <c r="GU168" s="2"/>
      <c r="GV168" s="2"/>
      <c r="GW168" s="2"/>
      <c r="GX168" s="2"/>
      <c r="GY168" s="2"/>
      <c r="GZ168" s="2"/>
      <c r="HA168" s="2"/>
      <c r="HB168" s="2"/>
      <c r="HC168" s="2"/>
      <c r="HD168" s="2"/>
      <c r="HE168" s="2"/>
      <c r="HF168" s="2"/>
      <c r="HG168" s="2"/>
      <c r="HH168" s="2"/>
      <c r="HI168" s="2"/>
      <c r="HJ168" s="2"/>
      <c r="HK168" s="2"/>
      <c r="HL168" s="2"/>
      <c r="HM168" s="2"/>
      <c r="HN168" s="2"/>
      <c r="HO168" s="2"/>
      <c r="HP168" s="2"/>
      <c r="HQ168" s="2"/>
      <c r="HR168" s="2"/>
      <c r="HS168" s="2"/>
      <c r="HT168" s="2"/>
      <c r="HU168" s="2"/>
      <c r="HV168" s="2"/>
      <c r="HW168" s="2"/>
      <c r="HX168" s="2"/>
      <c r="HY168" s="2"/>
      <c r="HZ168" s="2"/>
      <c r="IA168" s="2"/>
      <c r="IB168" s="2"/>
      <c r="IC168" s="2"/>
      <c r="ID168" s="2"/>
      <c r="IE168" s="2"/>
      <c r="IF168" s="2"/>
      <c r="IG168" s="2"/>
      <c r="IH168" s="2"/>
      <c r="II168" s="2"/>
      <c r="IJ168" s="2"/>
      <c r="IK168" s="2"/>
      <c r="IL168" s="2"/>
      <c r="IM168" s="2"/>
      <c r="IN168" s="2"/>
      <c r="IO168" s="2"/>
      <c r="IP168" s="2"/>
      <c r="IQ168" s="2"/>
      <c r="IR168" s="2"/>
      <c r="IS168" s="2"/>
      <c r="IT168" s="2"/>
      <c r="IU168" s="2"/>
      <c r="IV168" s="2"/>
    </row>
    <row r="169" customFormat="false" ht="14.9" hidden="false" customHeight="true" outlineLevel="0" collapsed="false">
      <c r="A169" s="129" t="s">
        <v>162</v>
      </c>
      <c r="B169" s="129"/>
      <c r="C169" s="129"/>
      <c r="D169" s="129"/>
      <c r="E169" s="129"/>
      <c r="F169" s="129"/>
      <c r="G169" s="129"/>
      <c r="H169" s="129"/>
      <c r="I169" s="74" t="n">
        <f aca="false">I166*H12</f>
        <v>52712.9521122</v>
      </c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  <c r="ET169" s="2"/>
      <c r="EU169" s="2"/>
      <c r="EV169" s="2"/>
      <c r="EW169" s="2"/>
      <c r="EX169" s="2"/>
      <c r="EY169" s="2"/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/>
      <c r="FR169" s="2"/>
      <c r="FS169" s="2"/>
      <c r="FT169" s="2"/>
      <c r="FU169" s="2"/>
      <c r="FV169" s="2"/>
      <c r="FW169" s="2"/>
      <c r="FX169" s="2"/>
      <c r="FY169" s="2"/>
      <c r="FZ169" s="2"/>
      <c r="GA169" s="2"/>
      <c r="GB169" s="2"/>
      <c r="GC169" s="2"/>
      <c r="GD169" s="2"/>
      <c r="GE169" s="2"/>
      <c r="GF169" s="2"/>
      <c r="GG169" s="2"/>
      <c r="GH169" s="2"/>
      <c r="GI169" s="2"/>
      <c r="GJ169" s="2"/>
      <c r="GK169" s="2"/>
      <c r="GL169" s="2"/>
      <c r="GM169" s="2"/>
      <c r="GN169" s="2"/>
      <c r="GO169" s="2"/>
      <c r="GP169" s="2"/>
      <c r="GQ169" s="2"/>
      <c r="GR169" s="2"/>
      <c r="GS169" s="2"/>
      <c r="GT169" s="2"/>
      <c r="GU169" s="2"/>
      <c r="GV169" s="2"/>
      <c r="GW169" s="2"/>
      <c r="GX169" s="2"/>
      <c r="GY169" s="2"/>
      <c r="GZ169" s="2"/>
      <c r="HA169" s="2"/>
      <c r="HB169" s="2"/>
      <c r="HC169" s="2"/>
      <c r="HD169" s="2"/>
      <c r="HE169" s="2"/>
      <c r="HF169" s="2"/>
      <c r="HG169" s="2"/>
      <c r="HH169" s="2"/>
      <c r="HI169" s="2"/>
      <c r="HJ169" s="2"/>
      <c r="HK169" s="2"/>
      <c r="HL169" s="2"/>
      <c r="HM169" s="2"/>
      <c r="HN169" s="2"/>
      <c r="HO169" s="2"/>
      <c r="HP169" s="2"/>
      <c r="HQ169" s="2"/>
      <c r="HR169" s="2"/>
      <c r="HS169" s="2"/>
      <c r="HT169" s="2"/>
      <c r="HU169" s="2"/>
      <c r="HV169" s="2"/>
      <c r="HW169" s="2"/>
      <c r="HX169" s="2"/>
      <c r="HY169" s="2"/>
      <c r="HZ169" s="2"/>
      <c r="IA169" s="2"/>
      <c r="IB169" s="2"/>
      <c r="IC169" s="2"/>
      <c r="ID169" s="2"/>
      <c r="IE169" s="2"/>
      <c r="IF169" s="2"/>
      <c r="IG169" s="2"/>
      <c r="IH169" s="2"/>
      <c r="II169" s="2"/>
      <c r="IJ169" s="2"/>
      <c r="IK169" s="2"/>
      <c r="IL169" s="2"/>
      <c r="IM169" s="2"/>
      <c r="IN169" s="2"/>
      <c r="IO169" s="2"/>
      <c r="IP169" s="2"/>
      <c r="IQ169" s="2"/>
      <c r="IR169" s="2"/>
      <c r="IS169" s="2"/>
      <c r="IT169" s="2"/>
      <c r="IU169" s="2"/>
      <c r="IV169" s="2"/>
    </row>
    <row r="170" customFormat="false" ht="14.65" hidden="false" customHeight="true" outlineLevel="0" collapsed="false">
      <c r="A170" s="11"/>
      <c r="B170" s="11"/>
      <c r="C170" s="11"/>
      <c r="D170" s="11"/>
      <c r="E170" s="11"/>
      <c r="F170" s="11"/>
      <c r="G170" s="11"/>
      <c r="H170" s="11"/>
      <c r="I170" s="11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/>
      <c r="FR170" s="2"/>
      <c r="FS170" s="2"/>
      <c r="FT170" s="2"/>
      <c r="FU170" s="2"/>
      <c r="FV170" s="2"/>
      <c r="FW170" s="2"/>
      <c r="FX170" s="2"/>
      <c r="FY170" s="2"/>
      <c r="FZ170" s="2"/>
      <c r="GA170" s="2"/>
      <c r="GB170" s="2"/>
      <c r="GC170" s="2"/>
      <c r="GD170" s="2"/>
      <c r="GE170" s="2"/>
      <c r="GF170" s="2"/>
      <c r="GG170" s="2"/>
      <c r="GH170" s="2"/>
      <c r="GI170" s="2"/>
      <c r="GJ170" s="2"/>
      <c r="GK170" s="2"/>
      <c r="GL170" s="2"/>
      <c r="GM170" s="2"/>
      <c r="GN170" s="2"/>
      <c r="GO170" s="2"/>
      <c r="GP170" s="2"/>
      <c r="GQ170" s="2"/>
      <c r="GR170" s="2"/>
      <c r="GS170" s="2"/>
      <c r="GT170" s="2"/>
      <c r="GU170" s="2"/>
      <c r="GV170" s="2"/>
      <c r="GW170" s="2"/>
      <c r="GX170" s="2"/>
      <c r="GY170" s="2"/>
      <c r="GZ170" s="2"/>
      <c r="HA170" s="2"/>
      <c r="HB170" s="2"/>
      <c r="HC170" s="2"/>
      <c r="HD170" s="2"/>
      <c r="HE170" s="2"/>
      <c r="HF170" s="2"/>
      <c r="HG170" s="2"/>
      <c r="HH170" s="2"/>
      <c r="HI170" s="2"/>
      <c r="HJ170" s="2"/>
      <c r="HK170" s="2"/>
      <c r="HL170" s="2"/>
      <c r="HM170" s="2"/>
      <c r="HN170" s="2"/>
      <c r="HO170" s="2"/>
      <c r="HP170" s="2"/>
      <c r="HQ170" s="2"/>
      <c r="HR170" s="2"/>
      <c r="HS170" s="2"/>
      <c r="HT170" s="2"/>
      <c r="HU170" s="2"/>
      <c r="HV170" s="2"/>
      <c r="HW170" s="2"/>
      <c r="HX170" s="2"/>
      <c r="HY170" s="2"/>
      <c r="HZ170" s="2"/>
      <c r="IA170" s="2"/>
      <c r="IB170" s="2"/>
      <c r="IC170" s="2"/>
      <c r="ID170" s="2"/>
      <c r="IE170" s="2"/>
      <c r="IF170" s="2"/>
      <c r="IG170" s="2"/>
      <c r="IH170" s="2"/>
      <c r="II170" s="2"/>
      <c r="IJ170" s="2"/>
      <c r="IK170" s="2"/>
      <c r="IL170" s="2"/>
      <c r="IM170" s="2"/>
      <c r="IN170" s="2"/>
      <c r="IO170" s="2"/>
      <c r="IP170" s="2"/>
      <c r="IQ170" s="2"/>
      <c r="IR170" s="2"/>
      <c r="IS170" s="2"/>
      <c r="IT170" s="2"/>
      <c r="IU170" s="2"/>
      <c r="IV170" s="2"/>
    </row>
    <row r="171" customFormat="false" ht="19.4" hidden="false" customHeight="true" outlineLevel="0" collapsed="false">
      <c r="A171" s="82" t="s">
        <v>163</v>
      </c>
      <c r="B171" s="82"/>
      <c r="C171" s="82"/>
      <c r="D171" s="82"/>
      <c r="E171" s="82"/>
      <c r="F171" s="82"/>
      <c r="G171" s="132" t="n">
        <f aca="false">I169</f>
        <v>52712.9521122</v>
      </c>
      <c r="H171" s="132"/>
      <c r="I171" s="13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/>
      <c r="FR171" s="2"/>
      <c r="FS171" s="2"/>
      <c r="FT171" s="2"/>
      <c r="FU171" s="2"/>
      <c r="FV171" s="2"/>
      <c r="FW171" s="2"/>
      <c r="FX171" s="2"/>
      <c r="FY171" s="2"/>
      <c r="FZ171" s="2"/>
      <c r="GA171" s="2"/>
      <c r="GB171" s="2"/>
      <c r="GC171" s="2"/>
      <c r="GD171" s="2"/>
      <c r="GE171" s="2"/>
      <c r="GF171" s="2"/>
      <c r="GG171" s="2"/>
      <c r="GH171" s="2"/>
      <c r="GI171" s="2"/>
      <c r="GJ171" s="2"/>
      <c r="GK171" s="2"/>
      <c r="GL171" s="2"/>
      <c r="GM171" s="2"/>
      <c r="GN171" s="2"/>
      <c r="GO171" s="2"/>
      <c r="GP171" s="2"/>
      <c r="GQ171" s="2"/>
      <c r="GR171" s="2"/>
      <c r="GS171" s="2"/>
      <c r="GT171" s="2"/>
      <c r="GU171" s="2"/>
      <c r="GV171" s="2"/>
      <c r="GW171" s="2"/>
      <c r="GX171" s="2"/>
      <c r="GY171" s="2"/>
      <c r="GZ171" s="2"/>
      <c r="HA171" s="2"/>
      <c r="HB171" s="2"/>
      <c r="HC171" s="2"/>
      <c r="HD171" s="2"/>
      <c r="HE171" s="2"/>
      <c r="HF171" s="2"/>
      <c r="HG171" s="2"/>
      <c r="HH171" s="2"/>
      <c r="HI171" s="2"/>
      <c r="HJ171" s="2"/>
      <c r="HK171" s="2"/>
      <c r="HL171" s="2"/>
      <c r="HM171" s="2"/>
      <c r="HN171" s="2"/>
      <c r="HO171" s="2"/>
      <c r="HP171" s="2"/>
      <c r="HQ171" s="2"/>
      <c r="HR171" s="2"/>
      <c r="HS171" s="2"/>
      <c r="HT171" s="2"/>
      <c r="HU171" s="2"/>
      <c r="HV171" s="2"/>
      <c r="HW171" s="2"/>
      <c r="HX171" s="2"/>
      <c r="HY171" s="2"/>
      <c r="HZ171" s="2"/>
      <c r="IA171" s="2"/>
      <c r="IB171" s="2"/>
      <c r="IC171" s="2"/>
      <c r="ID171" s="2"/>
      <c r="IE171" s="2"/>
      <c r="IF171" s="2"/>
      <c r="IG171" s="2"/>
      <c r="IH171" s="2"/>
      <c r="II171" s="2"/>
      <c r="IJ171" s="2"/>
      <c r="IK171" s="2"/>
      <c r="IL171" s="2"/>
      <c r="IM171" s="2"/>
      <c r="IN171" s="2"/>
      <c r="IO171" s="2"/>
      <c r="IP171" s="2"/>
      <c r="IQ171" s="2"/>
      <c r="IR171" s="2"/>
      <c r="IS171" s="2"/>
      <c r="IT171" s="2"/>
      <c r="IU171" s="2"/>
      <c r="IV171" s="2"/>
    </row>
    <row r="172" customFormat="false" ht="12.8" hidden="false" customHeight="false" outlineLevel="0" collapsed="false">
      <c r="A172" s="133"/>
      <c r="B172" s="133"/>
      <c r="C172" s="133"/>
      <c r="D172" s="133"/>
      <c r="E172" s="133"/>
      <c r="F172" s="133"/>
      <c r="G172" s="133"/>
      <c r="H172" s="133"/>
      <c r="I172" s="133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  <c r="ET172" s="2"/>
      <c r="EU172" s="2"/>
      <c r="EV172" s="2"/>
      <c r="EW172" s="2"/>
      <c r="EX172" s="2"/>
      <c r="EY172" s="2"/>
      <c r="EZ172" s="2"/>
      <c r="FA172" s="2"/>
      <c r="FB172" s="2"/>
      <c r="FC172" s="2"/>
      <c r="FD172" s="2"/>
      <c r="FE172" s="2"/>
      <c r="FF172" s="2"/>
      <c r="FG172" s="2"/>
      <c r="FH172" s="2"/>
      <c r="FI172" s="2"/>
      <c r="FJ172" s="2"/>
      <c r="FK172" s="2"/>
      <c r="FL172" s="2"/>
      <c r="FM172" s="2"/>
      <c r="FN172" s="2"/>
      <c r="FO172" s="2"/>
      <c r="FP172" s="2"/>
      <c r="FQ172" s="2"/>
      <c r="FR172" s="2"/>
      <c r="FS172" s="2"/>
      <c r="FT172" s="2"/>
      <c r="FU172" s="2"/>
      <c r="FV172" s="2"/>
      <c r="FW172" s="2"/>
      <c r="FX172" s="2"/>
      <c r="FY172" s="2"/>
      <c r="FZ172" s="2"/>
      <c r="GA172" s="2"/>
      <c r="GB172" s="2"/>
      <c r="GC172" s="2"/>
      <c r="GD172" s="2"/>
      <c r="GE172" s="2"/>
      <c r="GF172" s="2"/>
      <c r="GG172" s="2"/>
      <c r="GH172" s="2"/>
      <c r="GI172" s="2"/>
      <c r="GJ172" s="2"/>
      <c r="GK172" s="2"/>
      <c r="GL172" s="2"/>
      <c r="GM172" s="2"/>
      <c r="GN172" s="2"/>
      <c r="GO172" s="2"/>
      <c r="GP172" s="2"/>
      <c r="GQ172" s="2"/>
      <c r="GR172" s="2"/>
      <c r="GS172" s="2"/>
      <c r="GT172" s="2"/>
      <c r="GU172" s="2"/>
      <c r="GV172" s="2"/>
      <c r="GW172" s="2"/>
      <c r="GX172" s="2"/>
      <c r="GY172" s="2"/>
      <c r="GZ172" s="2"/>
      <c r="HA172" s="2"/>
      <c r="HB172" s="2"/>
      <c r="HC172" s="2"/>
      <c r="HD172" s="2"/>
      <c r="HE172" s="2"/>
      <c r="HF172" s="2"/>
      <c r="HG172" s="2"/>
      <c r="HH172" s="2"/>
      <c r="HI172" s="2"/>
      <c r="HJ172" s="2"/>
      <c r="HK172" s="2"/>
      <c r="HL172" s="2"/>
      <c r="HM172" s="2"/>
      <c r="HN172" s="2"/>
      <c r="HO172" s="2"/>
      <c r="HP172" s="2"/>
      <c r="HQ172" s="2"/>
      <c r="HR172" s="2"/>
      <c r="HS172" s="2"/>
      <c r="HT172" s="2"/>
      <c r="HU172" s="2"/>
      <c r="HV172" s="2"/>
      <c r="HW172" s="2"/>
      <c r="HX172" s="2"/>
      <c r="HY172" s="2"/>
      <c r="HZ172" s="2"/>
      <c r="IA172" s="2"/>
      <c r="IB172" s="2"/>
      <c r="IC172" s="2"/>
      <c r="ID172" s="2"/>
      <c r="IE172" s="2"/>
      <c r="IF172" s="2"/>
      <c r="IG172" s="2"/>
      <c r="IH172" s="2"/>
      <c r="II172" s="2"/>
      <c r="IJ172" s="2"/>
      <c r="IK172" s="2"/>
      <c r="IL172" s="2"/>
      <c r="IM172" s="2"/>
      <c r="IN172" s="2"/>
      <c r="IO172" s="2"/>
      <c r="IP172" s="2"/>
      <c r="IQ172" s="2"/>
      <c r="IR172" s="2"/>
      <c r="IS172" s="2"/>
      <c r="IT172" s="2"/>
      <c r="IU172" s="2"/>
      <c r="IV172" s="2"/>
    </row>
    <row r="173" customFormat="false" ht="19.4" hidden="false" customHeight="true" outlineLevel="0" collapsed="false">
      <c r="A173" s="82" t="s">
        <v>164</v>
      </c>
      <c r="B173" s="82"/>
      <c r="C173" s="82"/>
      <c r="D173" s="82"/>
      <c r="E173" s="82"/>
      <c r="F173" s="82"/>
      <c r="G173" s="134" t="n">
        <f aca="false">H9</f>
        <v>12</v>
      </c>
      <c r="H173" s="134"/>
      <c r="I173" s="134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  <c r="GE173" s="2"/>
      <c r="GF173" s="2"/>
      <c r="GG173" s="2"/>
      <c r="GH173" s="2"/>
      <c r="GI173" s="2"/>
      <c r="GJ173" s="2"/>
      <c r="GK173" s="2"/>
      <c r="GL173" s="2"/>
      <c r="GM173" s="2"/>
      <c r="GN173" s="2"/>
      <c r="GO173" s="2"/>
      <c r="GP173" s="2"/>
      <c r="GQ173" s="2"/>
      <c r="GR173" s="2"/>
      <c r="GS173" s="2"/>
      <c r="GT173" s="2"/>
      <c r="GU173" s="2"/>
      <c r="GV173" s="2"/>
      <c r="GW173" s="2"/>
      <c r="GX173" s="2"/>
      <c r="GY173" s="2"/>
      <c r="GZ173" s="2"/>
      <c r="HA173" s="2"/>
      <c r="HB173" s="2"/>
      <c r="HC173" s="2"/>
      <c r="HD173" s="2"/>
      <c r="HE173" s="2"/>
      <c r="HF173" s="2"/>
      <c r="HG173" s="2"/>
      <c r="HH173" s="2"/>
      <c r="HI173" s="2"/>
      <c r="HJ173" s="2"/>
      <c r="HK173" s="2"/>
      <c r="HL173" s="2"/>
      <c r="HM173" s="2"/>
      <c r="HN173" s="2"/>
      <c r="HO173" s="2"/>
      <c r="HP173" s="2"/>
      <c r="HQ173" s="2"/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  <c r="IH173" s="2"/>
      <c r="II173" s="2"/>
      <c r="IJ173" s="2"/>
      <c r="IK173" s="2"/>
      <c r="IL173" s="2"/>
      <c r="IM173" s="2"/>
      <c r="IN173" s="2"/>
      <c r="IO173" s="2"/>
      <c r="IP173" s="2"/>
      <c r="IQ173" s="2"/>
      <c r="IR173" s="2"/>
      <c r="IS173" s="2"/>
      <c r="IT173" s="2"/>
      <c r="IU173" s="2"/>
      <c r="IV173" s="2"/>
    </row>
    <row r="174" customFormat="false" ht="19.4" hidden="false" customHeight="true" outlineLevel="0" collapsed="false">
      <c r="A174" s="133"/>
      <c r="B174" s="133"/>
      <c r="C174" s="133"/>
      <c r="D174" s="133"/>
      <c r="E174" s="133"/>
      <c r="F174" s="133"/>
      <c r="G174" s="133"/>
      <c r="H174" s="133"/>
      <c r="I174" s="133"/>
      <c r="J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</row>
    <row r="175" customFormat="false" ht="31.65" hidden="false" customHeight="true" outlineLevel="0" collapsed="false">
      <c r="A175" s="135" t="s">
        <v>165</v>
      </c>
      <c r="B175" s="135"/>
      <c r="C175" s="135"/>
      <c r="D175" s="135"/>
      <c r="E175" s="135"/>
      <c r="F175" s="135"/>
      <c r="G175" s="136" t="n">
        <f aca="false">G171*G173</f>
        <v>632555.4253464</v>
      </c>
      <c r="H175" s="136"/>
      <c r="I175" s="136"/>
      <c r="J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  <c r="ET175" s="2"/>
      <c r="EU175" s="2"/>
      <c r="EV175" s="2"/>
      <c r="EW175" s="2"/>
      <c r="EX175" s="2"/>
      <c r="EY175" s="2"/>
      <c r="EZ175" s="2"/>
      <c r="FA175" s="2"/>
      <c r="FB175" s="2"/>
      <c r="FC175" s="2"/>
      <c r="FD175" s="2"/>
      <c r="FE175" s="2"/>
      <c r="FF175" s="2"/>
      <c r="FG175" s="2"/>
      <c r="FH175" s="2"/>
      <c r="FI175" s="2"/>
      <c r="FJ175" s="2"/>
      <c r="FK175" s="2"/>
      <c r="FL175" s="2"/>
      <c r="FM175" s="2"/>
      <c r="FN175" s="2"/>
      <c r="FO175" s="2"/>
      <c r="FP175" s="2"/>
      <c r="FQ175" s="2"/>
      <c r="FR175" s="2"/>
      <c r="FS175" s="2"/>
      <c r="FT175" s="2"/>
      <c r="FU175" s="2"/>
      <c r="FV175" s="2"/>
      <c r="FW175" s="2"/>
      <c r="FX175" s="2"/>
      <c r="FY175" s="2"/>
      <c r="FZ175" s="2"/>
      <c r="GA175" s="2"/>
      <c r="GB175" s="2"/>
      <c r="GC175" s="2"/>
      <c r="GD175" s="2"/>
      <c r="GE175" s="2"/>
      <c r="GF175" s="2"/>
      <c r="GG175" s="2"/>
      <c r="GH175" s="2"/>
      <c r="GI175" s="2"/>
      <c r="GJ175" s="2"/>
      <c r="GK175" s="2"/>
      <c r="GL175" s="2"/>
      <c r="GM175" s="2"/>
      <c r="GN175" s="2"/>
      <c r="GO175" s="2"/>
      <c r="GP175" s="2"/>
      <c r="GQ175" s="2"/>
      <c r="GR175" s="2"/>
      <c r="GS175" s="2"/>
      <c r="GT175" s="2"/>
      <c r="GU175" s="2"/>
      <c r="GV175" s="2"/>
      <c r="GW175" s="2"/>
      <c r="GX175" s="2"/>
      <c r="GY175" s="2"/>
      <c r="GZ175" s="2"/>
      <c r="HA175" s="2"/>
      <c r="HB175" s="2"/>
      <c r="HC175" s="2"/>
      <c r="HD175" s="2"/>
      <c r="HE175" s="2"/>
      <c r="HF175" s="2"/>
      <c r="HG175" s="2"/>
      <c r="HH175" s="2"/>
      <c r="HI175" s="2"/>
      <c r="HJ175" s="2"/>
      <c r="HK175" s="2"/>
      <c r="HL175" s="2"/>
      <c r="HM175" s="2"/>
      <c r="HN175" s="2"/>
      <c r="HO175" s="2"/>
      <c r="HP175" s="2"/>
      <c r="HQ175" s="2"/>
      <c r="HR175" s="2"/>
      <c r="HS175" s="2"/>
      <c r="HT175" s="2"/>
      <c r="HU175" s="2"/>
      <c r="HV175" s="2"/>
      <c r="HW175" s="2"/>
      <c r="HX175" s="2"/>
      <c r="HY175" s="2"/>
      <c r="HZ175" s="2"/>
      <c r="IA175" s="2"/>
      <c r="IB175" s="2"/>
      <c r="IC175" s="2"/>
      <c r="ID175" s="2"/>
      <c r="IE175" s="2"/>
      <c r="IF175" s="2"/>
      <c r="IG175" s="2"/>
      <c r="IH175" s="2"/>
      <c r="II175" s="2"/>
      <c r="IJ175" s="2"/>
      <c r="IK175" s="2"/>
      <c r="IL175" s="2"/>
      <c r="IM175" s="2"/>
      <c r="IN175" s="2"/>
      <c r="IO175" s="2"/>
      <c r="IP175" s="2"/>
      <c r="IQ175" s="2"/>
      <c r="IR175" s="2"/>
      <c r="IS175" s="2"/>
      <c r="IT175" s="2"/>
      <c r="IU175" s="2"/>
      <c r="IV175" s="2"/>
    </row>
    <row r="176" customFormat="false" ht="14.65" hidden="false" customHeight="true" outlineLevel="0" collapsed="false">
      <c r="A176" s="11"/>
      <c r="B176" s="11"/>
      <c r="C176" s="11"/>
      <c r="D176" s="11"/>
      <c r="E176" s="11"/>
      <c r="F176" s="11"/>
      <c r="G176" s="11"/>
      <c r="H176" s="11"/>
      <c r="I176" s="11"/>
      <c r="J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  <c r="GE176" s="2"/>
      <c r="GF176" s="2"/>
      <c r="GG176" s="2"/>
      <c r="GH176" s="2"/>
      <c r="GI176" s="2"/>
      <c r="GJ176" s="2"/>
      <c r="GK176" s="2"/>
      <c r="GL176" s="2"/>
      <c r="GM176" s="2"/>
      <c r="GN176" s="2"/>
      <c r="GO176" s="2"/>
      <c r="GP176" s="2"/>
      <c r="GQ176" s="2"/>
      <c r="GR176" s="2"/>
      <c r="GS176" s="2"/>
      <c r="GT176" s="2"/>
      <c r="GU176" s="2"/>
      <c r="GV176" s="2"/>
      <c r="GW176" s="2"/>
      <c r="GX176" s="2"/>
      <c r="GY176" s="2"/>
      <c r="GZ176" s="2"/>
      <c r="HA176" s="2"/>
      <c r="HB176" s="2"/>
      <c r="HC176" s="2"/>
      <c r="HD176" s="2"/>
      <c r="HE176" s="2"/>
      <c r="HF176" s="2"/>
      <c r="HG176" s="2"/>
      <c r="HH176" s="2"/>
      <c r="HI176" s="2"/>
      <c r="HJ176" s="2"/>
      <c r="HK176" s="2"/>
      <c r="HL176" s="2"/>
      <c r="HM176" s="2"/>
      <c r="HN176" s="2"/>
      <c r="HO176" s="2"/>
      <c r="HP176" s="2"/>
      <c r="HQ176" s="2"/>
      <c r="HR176" s="2"/>
      <c r="HS176" s="2"/>
      <c r="HT176" s="2"/>
      <c r="HU176" s="2"/>
      <c r="HV176" s="2"/>
      <c r="HW176" s="2"/>
      <c r="HX176" s="2"/>
      <c r="HY176" s="2"/>
      <c r="HZ176" s="2"/>
      <c r="IA176" s="2"/>
      <c r="IB176" s="2"/>
      <c r="IC176" s="2"/>
      <c r="ID176" s="2"/>
      <c r="IE176" s="2"/>
      <c r="IF176" s="2"/>
      <c r="IG176" s="2"/>
      <c r="IH176" s="2"/>
      <c r="II176" s="2"/>
      <c r="IJ176" s="2"/>
      <c r="IK176" s="2"/>
      <c r="IL176" s="2"/>
      <c r="IM176" s="2"/>
      <c r="IN176" s="2"/>
      <c r="IO176" s="2"/>
      <c r="IP176" s="2"/>
      <c r="IQ176" s="2"/>
      <c r="IR176" s="2"/>
      <c r="IS176" s="2"/>
      <c r="IT176" s="2"/>
      <c r="IU176" s="2"/>
      <c r="IV176" s="2"/>
    </row>
  </sheetData>
  <mergeCells count="223">
    <mergeCell ref="A1:I1"/>
    <mergeCell ref="A2:E2"/>
    <mergeCell ref="F2:I2"/>
    <mergeCell ref="A3:E3"/>
    <mergeCell ref="F3:I3"/>
    <mergeCell ref="A4:I4"/>
    <mergeCell ref="A5:I5"/>
    <mergeCell ref="B6:G6"/>
    <mergeCell ref="H6:I6"/>
    <mergeCell ref="B7:G7"/>
    <mergeCell ref="H7:I7"/>
    <mergeCell ref="B8:G8"/>
    <mergeCell ref="H8:I8"/>
    <mergeCell ref="B9:G9"/>
    <mergeCell ref="H9:I9"/>
    <mergeCell ref="A10:I10"/>
    <mergeCell ref="A11:E11"/>
    <mergeCell ref="F11:G11"/>
    <mergeCell ref="H11:I11"/>
    <mergeCell ref="A12:E12"/>
    <mergeCell ref="F12:G12"/>
    <mergeCell ref="H12:I12"/>
    <mergeCell ref="A13:I13"/>
    <mergeCell ref="A14:I14"/>
    <mergeCell ref="A15:I15"/>
    <mergeCell ref="A16:I16"/>
    <mergeCell ref="A17:I17"/>
    <mergeCell ref="A18:I18"/>
    <mergeCell ref="B19:G19"/>
    <mergeCell ref="H19:I19"/>
    <mergeCell ref="B20:G20"/>
    <mergeCell ref="H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A24:I24"/>
    <mergeCell ref="A25:I25"/>
    <mergeCell ref="A26:I26"/>
    <mergeCell ref="A27:I27"/>
    <mergeCell ref="A28:I28"/>
    <mergeCell ref="A29:I29"/>
    <mergeCell ref="B30:G30"/>
    <mergeCell ref="B31:H31"/>
    <mergeCell ref="B32:H32"/>
    <mergeCell ref="A33:H33"/>
    <mergeCell ref="A34:I34"/>
    <mergeCell ref="A35:I35"/>
    <mergeCell ref="A36:I36"/>
    <mergeCell ref="A37:I37"/>
    <mergeCell ref="A38:I38"/>
    <mergeCell ref="B39:H39"/>
    <mergeCell ref="B40:G40"/>
    <mergeCell ref="B41:G41"/>
    <mergeCell ref="A42:H42"/>
    <mergeCell ref="A43:I43"/>
    <mergeCell ref="A44:I44"/>
    <mergeCell ref="A45:I45"/>
    <mergeCell ref="A46:I46"/>
    <mergeCell ref="B47:G47"/>
    <mergeCell ref="B48:G48"/>
    <mergeCell ref="B49:G49"/>
    <mergeCell ref="B50:C50"/>
    <mergeCell ref="B51:G51"/>
    <mergeCell ref="B52:G52"/>
    <mergeCell ref="B53:G53"/>
    <mergeCell ref="B54:G54"/>
    <mergeCell ref="B55:G55"/>
    <mergeCell ref="A56:G56"/>
    <mergeCell ref="A58:I58"/>
    <mergeCell ref="A59:I59"/>
    <mergeCell ref="A60:I60"/>
    <mergeCell ref="B61:H61"/>
    <mergeCell ref="B62:H62"/>
    <mergeCell ref="B63:G63"/>
    <mergeCell ref="B64:G64"/>
    <mergeCell ref="B65:G65"/>
    <mergeCell ref="B66:G66"/>
    <mergeCell ref="B67:H67"/>
    <mergeCell ref="B68:G68"/>
    <mergeCell ref="B69:G69"/>
    <mergeCell ref="B70:G70"/>
    <mergeCell ref="B71:H71"/>
    <mergeCell ref="B72:H72"/>
    <mergeCell ref="B73:H73"/>
    <mergeCell ref="B74:H74"/>
    <mergeCell ref="B75:H75"/>
    <mergeCell ref="A76:I76"/>
    <mergeCell ref="A77:I77"/>
    <mergeCell ref="A78:I78"/>
    <mergeCell ref="A79:I79"/>
    <mergeCell ref="B80:H80"/>
    <mergeCell ref="B81:H81"/>
    <mergeCell ref="B82:H82"/>
    <mergeCell ref="B83:H83"/>
    <mergeCell ref="A84:H84"/>
    <mergeCell ref="A85:I85"/>
    <mergeCell ref="A86:I86"/>
    <mergeCell ref="B87:H87"/>
    <mergeCell ref="B88:H88"/>
    <mergeCell ref="B89:H89"/>
    <mergeCell ref="B90:H90"/>
    <mergeCell ref="B91:H91"/>
    <mergeCell ref="B92:G92"/>
    <mergeCell ref="A93:H93"/>
    <mergeCell ref="A94:I94"/>
    <mergeCell ref="A95:I95"/>
    <mergeCell ref="A96:I96"/>
    <mergeCell ref="A97:I97"/>
    <mergeCell ref="A98:I98"/>
    <mergeCell ref="A99:I99"/>
    <mergeCell ref="A101:I101"/>
    <mergeCell ref="B102:H102"/>
    <mergeCell ref="B103:G103"/>
    <mergeCell ref="B104:H104"/>
    <mergeCell ref="B105:H105"/>
    <mergeCell ref="B106:H106"/>
    <mergeCell ref="B107:H107"/>
    <mergeCell ref="B108:H108"/>
    <mergeCell ref="A109:H109"/>
    <mergeCell ref="A110:I110"/>
    <mergeCell ref="A111:I111"/>
    <mergeCell ref="B112:H112"/>
    <mergeCell ref="B113:H113"/>
    <mergeCell ref="A114:H114"/>
    <mergeCell ref="A115:I115"/>
    <mergeCell ref="A116:I116"/>
    <mergeCell ref="B117:H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B126:H126"/>
    <mergeCell ref="B127:H127"/>
    <mergeCell ref="A128:H128"/>
    <mergeCell ref="A129:I129"/>
    <mergeCell ref="A130:I130"/>
    <mergeCell ref="A132:I132"/>
    <mergeCell ref="B133:G133"/>
    <mergeCell ref="A134:G134"/>
    <mergeCell ref="B135:G135"/>
    <mergeCell ref="A136:G136"/>
    <mergeCell ref="B137:G137"/>
    <mergeCell ref="A138:G138"/>
    <mergeCell ref="B139:G139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A148:H148"/>
    <mergeCell ref="A149:I149"/>
    <mergeCell ref="A150:G150"/>
    <mergeCell ref="A151:B153"/>
    <mergeCell ref="C151:I151"/>
    <mergeCell ref="C152:I152"/>
    <mergeCell ref="C153:I153"/>
    <mergeCell ref="A154:I154"/>
    <mergeCell ref="A155:I155"/>
    <mergeCell ref="A156:I156"/>
    <mergeCell ref="A157:I157"/>
    <mergeCell ref="A158:H158"/>
    <mergeCell ref="B159:H159"/>
    <mergeCell ref="B160:H160"/>
    <mergeCell ref="B161:H161"/>
    <mergeCell ref="B162:H162"/>
    <mergeCell ref="B163:H163"/>
    <mergeCell ref="A164:H164"/>
    <mergeCell ref="B165:H165"/>
    <mergeCell ref="A166:H166"/>
    <mergeCell ref="A167:I167"/>
    <mergeCell ref="A168:I168"/>
    <mergeCell ref="A169:H169"/>
    <mergeCell ref="A170:I170"/>
    <mergeCell ref="A171:F171"/>
    <mergeCell ref="G171:I171"/>
    <mergeCell ref="A172:I172"/>
    <mergeCell ref="A173:F173"/>
    <mergeCell ref="G173:I173"/>
    <mergeCell ref="A174:I174"/>
    <mergeCell ref="A175:F175"/>
    <mergeCell ref="G175:I175"/>
    <mergeCell ref="A176:I17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7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6953125" defaultRowHeight="12.8" zeroHeight="false" outlineLevelRow="0" outlineLevelCol="0"/>
  <cols>
    <col collapsed="false" customWidth="true" hidden="false" outlineLevel="0" max="8" min="8" style="0" width="10.46"/>
    <col collapsed="false" customWidth="true" hidden="false" outlineLevel="0" max="9" min="9" style="0" width="13.7"/>
  </cols>
  <sheetData>
    <row r="1" customFormat="false" ht="71" hidden="false" customHeight="true" outlineLevel="0" collapsed="false">
      <c r="A1" s="1" t="s">
        <v>166</v>
      </c>
      <c r="B1" s="1"/>
      <c r="C1" s="1"/>
      <c r="D1" s="1"/>
      <c r="E1" s="1"/>
      <c r="F1" s="1"/>
      <c r="G1" s="1"/>
      <c r="H1" s="1"/>
      <c r="I1" s="1"/>
      <c r="J1" s="125"/>
      <c r="K1" s="125"/>
      <c r="L1" s="125"/>
      <c r="M1" s="125"/>
      <c r="N1" s="125"/>
      <c r="O1" s="125"/>
      <c r="P1" s="125"/>
      <c r="Q1" s="125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</row>
    <row r="2" customFormat="false" ht="14.9" hidden="false" customHeight="true" outlineLevel="0" collapsed="false">
      <c r="A2" s="3" t="s">
        <v>1</v>
      </c>
      <c r="B2" s="3"/>
      <c r="C2" s="3"/>
      <c r="D2" s="3"/>
      <c r="E2" s="3"/>
      <c r="F2" s="4" t="s">
        <v>2</v>
      </c>
      <c r="G2" s="4"/>
      <c r="H2" s="4"/>
      <c r="I2" s="4"/>
      <c r="J2" s="125"/>
      <c r="K2" s="125"/>
      <c r="L2" s="125"/>
      <c r="M2" s="125"/>
      <c r="N2" s="125"/>
      <c r="O2" s="125"/>
      <c r="P2" s="125"/>
      <c r="Q2" s="125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customFormat="false" ht="17.5" hidden="false" customHeight="true" outlineLevel="0" collapsed="false">
      <c r="A3" s="3" t="s">
        <v>3</v>
      </c>
      <c r="B3" s="3"/>
      <c r="C3" s="3"/>
      <c r="D3" s="3"/>
      <c r="E3" s="3"/>
      <c r="F3" s="4" t="s">
        <v>4</v>
      </c>
      <c r="G3" s="4"/>
      <c r="H3" s="4"/>
      <c r="I3" s="4"/>
      <c r="J3" s="125"/>
      <c r="K3" s="125"/>
      <c r="L3" s="125"/>
      <c r="M3" s="125"/>
      <c r="N3" s="125"/>
      <c r="O3" s="125"/>
      <c r="P3" s="125"/>
      <c r="Q3" s="125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customFormat="false" ht="16.5" hidden="false" customHeight="true" outlineLevel="0" collapsed="false">
      <c r="A4" s="3" t="s">
        <v>5</v>
      </c>
      <c r="B4" s="3"/>
      <c r="C4" s="3"/>
      <c r="D4" s="3"/>
      <c r="E4" s="3"/>
      <c r="F4" s="3"/>
      <c r="G4" s="3"/>
      <c r="H4" s="3"/>
      <c r="I4" s="3"/>
      <c r="J4" s="125"/>
      <c r="K4" s="125"/>
      <c r="L4" s="125"/>
      <c r="M4" s="125"/>
      <c r="N4" s="125"/>
      <c r="O4" s="125"/>
      <c r="P4" s="125"/>
      <c r="Q4" s="125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customFormat="false" ht="19" hidden="false" customHeight="true" outlineLevel="0" collapsed="false">
      <c r="A5" s="5" t="s">
        <v>6</v>
      </c>
      <c r="B5" s="5"/>
      <c r="C5" s="5"/>
      <c r="D5" s="5"/>
      <c r="E5" s="5"/>
      <c r="F5" s="5"/>
      <c r="G5" s="5"/>
      <c r="H5" s="5"/>
      <c r="I5" s="5"/>
      <c r="J5" s="125"/>
      <c r="K5" s="125"/>
      <c r="L5" s="125"/>
      <c r="M5" s="125"/>
      <c r="N5" s="125"/>
      <c r="O5" s="125"/>
      <c r="P5" s="125"/>
      <c r="Q5" s="125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customFormat="false" ht="14.9" hidden="false" customHeight="true" outlineLevel="0" collapsed="false">
      <c r="A6" s="6" t="s">
        <v>7</v>
      </c>
      <c r="B6" s="3" t="s">
        <v>8</v>
      </c>
      <c r="C6" s="3"/>
      <c r="D6" s="3"/>
      <c r="E6" s="3"/>
      <c r="F6" s="3"/>
      <c r="G6" s="3"/>
      <c r="H6" s="7" t="s">
        <v>9</v>
      </c>
      <c r="I6" s="7"/>
      <c r="J6" s="125"/>
      <c r="K6" s="125"/>
      <c r="L6" s="125"/>
      <c r="M6" s="125"/>
      <c r="N6" s="125"/>
      <c r="O6" s="125"/>
      <c r="P6" s="125"/>
      <c r="Q6" s="125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customFormat="false" ht="14.9" hidden="false" customHeight="true" outlineLevel="0" collapsed="false">
      <c r="A7" s="6" t="s">
        <v>10</v>
      </c>
      <c r="B7" s="3" t="s">
        <v>11</v>
      </c>
      <c r="C7" s="3"/>
      <c r="D7" s="3"/>
      <c r="E7" s="3"/>
      <c r="F7" s="3"/>
      <c r="G7" s="3"/>
      <c r="H7" s="4" t="s">
        <v>167</v>
      </c>
      <c r="I7" s="4"/>
      <c r="J7" s="125"/>
      <c r="K7" s="125"/>
      <c r="L7" s="125"/>
      <c r="M7" s="125"/>
      <c r="N7" s="125"/>
      <c r="O7" s="125"/>
      <c r="P7" s="125"/>
      <c r="Q7" s="125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customFormat="false" ht="39.25" hidden="false" customHeight="true" outlineLevel="0" collapsed="false">
      <c r="A8" s="6" t="s">
        <v>13</v>
      </c>
      <c r="B8" s="3" t="s">
        <v>14</v>
      </c>
      <c r="C8" s="3"/>
      <c r="D8" s="3"/>
      <c r="E8" s="3"/>
      <c r="F8" s="3"/>
      <c r="G8" s="3"/>
      <c r="H8" s="8" t="s">
        <v>15</v>
      </c>
      <c r="I8" s="8"/>
      <c r="J8" s="125"/>
      <c r="K8" s="125"/>
      <c r="L8" s="125"/>
      <c r="M8" s="125"/>
      <c r="N8" s="125"/>
      <c r="O8" s="125"/>
      <c r="P8" s="125"/>
      <c r="Q8" s="125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customFormat="false" ht="14.9" hidden="false" customHeight="true" outlineLevel="0" collapsed="false">
      <c r="A9" s="6" t="s">
        <v>16</v>
      </c>
      <c r="B9" s="3" t="s">
        <v>17</v>
      </c>
      <c r="C9" s="3"/>
      <c r="D9" s="3"/>
      <c r="E9" s="3"/>
      <c r="F9" s="3"/>
      <c r="G9" s="3"/>
      <c r="H9" s="4" t="n">
        <v>12</v>
      </c>
      <c r="I9" s="4"/>
      <c r="J9" s="125"/>
      <c r="K9" s="125"/>
      <c r="L9" s="125"/>
      <c r="M9" s="125"/>
      <c r="N9" s="125"/>
      <c r="O9" s="125"/>
      <c r="P9" s="125"/>
      <c r="Q9" s="125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customFormat="false" ht="14.65" hidden="false" customHeight="true" outlineLevel="0" collapsed="false">
      <c r="A10" s="6" t="s">
        <v>18</v>
      </c>
      <c r="B10" s="6"/>
      <c r="C10" s="6"/>
      <c r="D10" s="6"/>
      <c r="E10" s="6"/>
      <c r="F10" s="6"/>
      <c r="G10" s="6"/>
      <c r="H10" s="6"/>
      <c r="I10" s="6"/>
      <c r="J10" s="125"/>
      <c r="K10" s="125"/>
      <c r="L10" s="125"/>
      <c r="M10" s="125"/>
      <c r="N10" s="125"/>
      <c r="O10" s="125"/>
      <c r="P10" s="125"/>
      <c r="Q10" s="125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customFormat="false" ht="39.25" hidden="false" customHeight="true" outlineLevel="0" collapsed="false">
      <c r="A11" s="9" t="s">
        <v>19</v>
      </c>
      <c r="B11" s="9"/>
      <c r="C11" s="9"/>
      <c r="D11" s="9"/>
      <c r="E11" s="9"/>
      <c r="F11" s="9" t="s">
        <v>20</v>
      </c>
      <c r="G11" s="9"/>
      <c r="H11" s="9" t="s">
        <v>21</v>
      </c>
      <c r="I11" s="9"/>
      <c r="J11" s="125"/>
      <c r="K11" s="125"/>
      <c r="L11" s="125"/>
      <c r="M11" s="125"/>
      <c r="N11" s="125"/>
      <c r="O11" s="125"/>
      <c r="P11" s="125"/>
      <c r="Q11" s="125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customFormat="false" ht="14.65" hidden="false" customHeight="true" outlineLevel="0" collapsed="false">
      <c r="A12" s="6" t="s">
        <v>22</v>
      </c>
      <c r="B12" s="6"/>
      <c r="C12" s="6"/>
      <c r="D12" s="6"/>
      <c r="E12" s="6"/>
      <c r="F12" s="6" t="s">
        <v>23</v>
      </c>
      <c r="G12" s="6"/>
      <c r="H12" s="10" t="n">
        <v>1</v>
      </c>
      <c r="I12" s="10"/>
      <c r="J12" s="125"/>
      <c r="K12" s="125"/>
      <c r="L12" s="125"/>
      <c r="M12" s="125"/>
      <c r="N12" s="125"/>
      <c r="O12" s="125"/>
      <c r="P12" s="125"/>
      <c r="Q12" s="125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customFormat="false" ht="14.65" hidden="false" customHeight="true" outlineLevel="0" collapsed="false">
      <c r="A13" s="11"/>
      <c r="B13" s="11"/>
      <c r="C13" s="11"/>
      <c r="D13" s="11"/>
      <c r="E13" s="11"/>
      <c r="F13" s="11"/>
      <c r="G13" s="11"/>
      <c r="H13" s="11"/>
      <c r="I13" s="11"/>
      <c r="J13" s="125"/>
      <c r="K13" s="125"/>
      <c r="L13" s="125"/>
      <c r="M13" s="125"/>
      <c r="N13" s="125"/>
      <c r="O13" s="125"/>
      <c r="P13" s="125"/>
      <c r="Q13" s="125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customFormat="false" ht="67" hidden="false" customHeight="true" outlineLevel="0" collapsed="false">
      <c r="A14" s="12" t="s">
        <v>24</v>
      </c>
      <c r="B14" s="12"/>
      <c r="C14" s="12"/>
      <c r="D14" s="12"/>
      <c r="E14" s="12"/>
      <c r="F14" s="12"/>
      <c r="G14" s="12"/>
      <c r="H14" s="12"/>
      <c r="I14" s="12"/>
      <c r="J14" s="125"/>
      <c r="K14" s="125"/>
      <c r="L14" s="125"/>
      <c r="M14" s="125"/>
      <c r="N14" s="125"/>
      <c r="O14" s="125"/>
      <c r="P14" s="125"/>
      <c r="Q14" s="125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customFormat="false" ht="12.8" hidden="false" customHeight="fals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37"/>
      <c r="K15" s="138"/>
      <c r="L15" s="139"/>
      <c r="M15" s="125"/>
      <c r="N15" s="125"/>
      <c r="O15" s="125"/>
      <c r="P15" s="125"/>
      <c r="Q15" s="125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customFormat="false" ht="49" hidden="false" customHeight="true" outlineLevel="0" collapsed="false">
      <c r="A16" s="16" t="s">
        <v>25</v>
      </c>
      <c r="B16" s="16"/>
      <c r="C16" s="16"/>
      <c r="D16" s="16"/>
      <c r="E16" s="16"/>
      <c r="F16" s="16"/>
      <c r="G16" s="16"/>
      <c r="H16" s="16"/>
      <c r="I16" s="16"/>
      <c r="J16" s="137"/>
      <c r="K16" s="138"/>
      <c r="L16" s="139"/>
      <c r="M16" s="125"/>
      <c r="N16" s="125"/>
      <c r="O16" s="125"/>
      <c r="P16" s="125"/>
      <c r="Q16" s="125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customFormat="false" ht="14.65" hidden="false" customHeight="true" outlineLevel="0" collapsed="false">
      <c r="A17" s="11"/>
      <c r="B17" s="11"/>
      <c r="C17" s="11"/>
      <c r="D17" s="11"/>
      <c r="E17" s="11"/>
      <c r="F17" s="11"/>
      <c r="G17" s="11"/>
      <c r="H17" s="11"/>
      <c r="I17" s="11"/>
      <c r="J17" s="137"/>
      <c r="K17" s="138"/>
      <c r="L17" s="139"/>
      <c r="M17" s="125"/>
      <c r="N17" s="125"/>
      <c r="O17" s="125"/>
      <c r="P17" s="125"/>
      <c r="Q17" s="125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customFormat="false" ht="14.65" hidden="false" customHeight="true" outlineLevel="0" collapsed="false">
      <c r="A18" s="5" t="s">
        <v>26</v>
      </c>
      <c r="B18" s="5"/>
      <c r="C18" s="5"/>
      <c r="D18" s="5"/>
      <c r="E18" s="5"/>
      <c r="F18" s="5"/>
      <c r="G18" s="5"/>
      <c r="H18" s="5"/>
      <c r="I18" s="5"/>
      <c r="J18" s="137"/>
      <c r="K18" s="138"/>
      <c r="L18" s="139"/>
      <c r="M18" s="125"/>
      <c r="N18" s="125"/>
      <c r="O18" s="125"/>
      <c r="P18" s="125"/>
      <c r="Q18" s="125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customFormat="false" ht="24" hidden="false" customHeight="true" outlineLevel="0" collapsed="false">
      <c r="A19" s="6" t="n">
        <v>1</v>
      </c>
      <c r="B19" s="3" t="s">
        <v>27</v>
      </c>
      <c r="C19" s="3"/>
      <c r="D19" s="3"/>
      <c r="E19" s="3"/>
      <c r="F19" s="3"/>
      <c r="G19" s="3"/>
      <c r="H19" s="17" t="s">
        <v>28</v>
      </c>
      <c r="I19" s="17"/>
      <c r="J19" s="137"/>
      <c r="K19" s="138"/>
      <c r="L19" s="139"/>
      <c r="M19" s="125"/>
      <c r="N19" s="125"/>
      <c r="O19" s="125"/>
      <c r="P19" s="125"/>
      <c r="Q19" s="125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="20" customFormat="true" ht="19" hidden="false" customHeight="true" outlineLevel="0" collapsed="false">
      <c r="A20" s="6" t="n">
        <v>2</v>
      </c>
      <c r="B20" s="3" t="s">
        <v>29</v>
      </c>
      <c r="C20" s="3"/>
      <c r="D20" s="3"/>
      <c r="E20" s="3"/>
      <c r="F20" s="3"/>
      <c r="G20" s="3"/>
      <c r="H20" s="18" t="s">
        <v>30</v>
      </c>
      <c r="I20" s="18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</row>
    <row r="21" customFormat="false" ht="24.5" hidden="false" customHeight="true" outlineLevel="0" collapsed="false">
      <c r="A21" s="6" t="n">
        <v>3</v>
      </c>
      <c r="B21" s="3" t="s">
        <v>31</v>
      </c>
      <c r="C21" s="3"/>
      <c r="D21" s="3"/>
      <c r="E21" s="3"/>
      <c r="F21" s="3"/>
      <c r="G21" s="3"/>
      <c r="H21" s="17" t="n">
        <v>1280.87</v>
      </c>
      <c r="I21" s="17"/>
      <c r="J21" s="125"/>
      <c r="K21" s="125"/>
      <c r="L21" s="125"/>
      <c r="M21" s="125"/>
      <c r="N21" s="125"/>
      <c r="O21" s="125"/>
      <c r="P21" s="125"/>
      <c r="Q21" s="125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</row>
    <row r="22" customFormat="false" ht="19" hidden="false" customHeight="true" outlineLevel="0" collapsed="false">
      <c r="A22" s="6" t="n">
        <v>4</v>
      </c>
      <c r="B22" s="3" t="s">
        <v>32</v>
      </c>
      <c r="C22" s="3"/>
      <c r="D22" s="3"/>
      <c r="E22" s="3"/>
      <c r="F22" s="3"/>
      <c r="G22" s="3"/>
      <c r="H22" s="21" t="s">
        <v>33</v>
      </c>
      <c r="I22" s="21"/>
      <c r="J22" s="125"/>
      <c r="K22" s="125"/>
      <c r="L22" s="125"/>
      <c r="M22" s="125"/>
      <c r="N22" s="125"/>
      <c r="O22" s="125"/>
      <c r="P22" s="125"/>
      <c r="Q22" s="125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</row>
    <row r="23" customFormat="false" ht="18" hidden="false" customHeight="true" outlineLevel="0" collapsed="false">
      <c r="A23" s="6" t="n">
        <v>5</v>
      </c>
      <c r="B23" s="3" t="s">
        <v>34</v>
      </c>
      <c r="C23" s="3"/>
      <c r="D23" s="3"/>
      <c r="E23" s="3"/>
      <c r="F23" s="3"/>
      <c r="G23" s="3"/>
      <c r="H23" s="21" t="s">
        <v>35</v>
      </c>
      <c r="I23" s="21"/>
      <c r="J23" s="125"/>
      <c r="K23" s="125"/>
      <c r="L23" s="125"/>
      <c r="M23" s="125"/>
      <c r="N23" s="125"/>
      <c r="O23" s="125"/>
      <c r="P23" s="125"/>
      <c r="Q23" s="125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</row>
    <row r="24" customFormat="false" ht="12.8" hidden="false" customHeight="false" outlineLevel="0" collapsed="false">
      <c r="A24" s="11"/>
      <c r="B24" s="11"/>
      <c r="C24" s="11"/>
      <c r="D24" s="11"/>
      <c r="E24" s="11"/>
      <c r="F24" s="11"/>
      <c r="G24" s="11"/>
      <c r="H24" s="11"/>
      <c r="I24" s="11"/>
      <c r="J24" s="125"/>
      <c r="K24" s="125"/>
      <c r="L24" s="125"/>
      <c r="M24" s="125"/>
      <c r="N24" s="125"/>
      <c r="O24" s="125"/>
      <c r="P24" s="125"/>
      <c r="Q24" s="125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</row>
    <row r="25" customFormat="false" ht="27.65" hidden="false" customHeight="true" outlineLevel="0" collapsed="false">
      <c r="A25" s="22" t="s">
        <v>36</v>
      </c>
      <c r="B25" s="22"/>
      <c r="C25" s="22"/>
      <c r="D25" s="22"/>
      <c r="E25" s="22"/>
      <c r="F25" s="22"/>
      <c r="G25" s="22"/>
      <c r="H25" s="22"/>
      <c r="I25" s="22"/>
      <c r="J25" s="125"/>
      <c r="K25" s="125"/>
      <c r="L25" s="125"/>
      <c r="M25" s="125"/>
      <c r="N25" s="125"/>
      <c r="O25" s="125"/>
      <c r="P25" s="125"/>
      <c r="Q25" s="125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</row>
    <row r="26" customFormat="false" ht="14.65" hidden="false" customHeight="true" outlineLevel="0" collapsed="false">
      <c r="A26" s="11"/>
      <c r="B26" s="11"/>
      <c r="C26" s="11"/>
      <c r="D26" s="11"/>
      <c r="E26" s="11"/>
      <c r="F26" s="11"/>
      <c r="G26" s="11"/>
      <c r="H26" s="11"/>
      <c r="I26" s="11"/>
      <c r="J26" s="125"/>
      <c r="K26" s="125"/>
      <c r="L26" s="125"/>
      <c r="M26" s="125"/>
      <c r="N26" s="125"/>
      <c r="O26" s="125"/>
      <c r="P26" s="125"/>
      <c r="Q26" s="125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</row>
    <row r="27" customFormat="false" ht="25.9" hidden="false" customHeight="true" outlineLevel="0" collapsed="false">
      <c r="A27" s="23" t="s">
        <v>36</v>
      </c>
      <c r="B27" s="23"/>
      <c r="C27" s="23"/>
      <c r="D27" s="23"/>
      <c r="E27" s="23"/>
      <c r="F27" s="23"/>
      <c r="G27" s="23"/>
      <c r="H27" s="23"/>
      <c r="I27" s="23"/>
      <c r="J27" s="125"/>
      <c r="K27" s="125"/>
      <c r="L27" s="125"/>
      <c r="M27" s="125"/>
      <c r="N27" s="125"/>
      <c r="O27" s="125"/>
      <c r="P27" s="125"/>
      <c r="Q27" s="125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</row>
    <row r="28" customFormat="false" ht="14.65" hidden="false" customHeight="true" outlineLevel="0" collapsed="false">
      <c r="A28" s="11"/>
      <c r="B28" s="11"/>
      <c r="C28" s="11"/>
      <c r="D28" s="11"/>
      <c r="E28" s="11"/>
      <c r="F28" s="11"/>
      <c r="G28" s="11"/>
      <c r="H28" s="11"/>
      <c r="I28" s="11"/>
      <c r="J28" s="125"/>
      <c r="K28" s="125"/>
      <c r="L28" s="125"/>
      <c r="M28" s="125"/>
      <c r="N28" s="125"/>
      <c r="O28" s="125"/>
      <c r="P28" s="125"/>
      <c r="Q28" s="125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</row>
    <row r="29" customFormat="false" ht="17.25" hidden="false" customHeight="true" outlineLevel="0" collapsed="false">
      <c r="A29" s="24" t="s">
        <v>37</v>
      </c>
      <c r="B29" s="24"/>
      <c r="C29" s="24"/>
      <c r="D29" s="24"/>
      <c r="E29" s="24"/>
      <c r="F29" s="24"/>
      <c r="G29" s="24"/>
      <c r="H29" s="24"/>
      <c r="I29" s="24"/>
      <c r="J29" s="125"/>
      <c r="K29" s="125"/>
      <c r="L29" s="125"/>
      <c r="M29" s="125"/>
      <c r="N29" s="125"/>
      <c r="O29" s="125"/>
      <c r="P29" s="125"/>
      <c r="Q29" s="125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</row>
    <row r="30" s="28" customFormat="true" ht="38.5" hidden="false" customHeight="true" outlineLevel="0" collapsed="false">
      <c r="A30" s="25" t="n">
        <v>1</v>
      </c>
      <c r="B30" s="26" t="s">
        <v>38</v>
      </c>
      <c r="C30" s="26"/>
      <c r="D30" s="26"/>
      <c r="E30" s="26"/>
      <c r="F30" s="26"/>
      <c r="G30" s="26"/>
      <c r="H30" s="27" t="s">
        <v>39</v>
      </c>
      <c r="I30" s="25" t="s">
        <v>40</v>
      </c>
      <c r="J30" s="141"/>
      <c r="K30" s="141"/>
      <c r="L30" s="141"/>
      <c r="M30" s="141"/>
      <c r="N30" s="141"/>
      <c r="O30" s="141"/>
      <c r="P30" s="141"/>
      <c r="Q30" s="141"/>
    </row>
    <row r="31" customFormat="false" ht="29.4" hidden="false" customHeight="true" outlineLevel="0" collapsed="false">
      <c r="A31" s="6" t="s">
        <v>7</v>
      </c>
      <c r="B31" s="3" t="s">
        <v>41</v>
      </c>
      <c r="C31" s="3"/>
      <c r="D31" s="3"/>
      <c r="E31" s="3"/>
      <c r="F31" s="3"/>
      <c r="G31" s="3"/>
      <c r="H31" s="3"/>
      <c r="I31" s="29" t="n">
        <f aca="false">H21</f>
        <v>1280.87</v>
      </c>
      <c r="J31" s="125"/>
      <c r="K31" s="125"/>
      <c r="L31" s="125"/>
      <c r="M31" s="125"/>
      <c r="N31" s="125"/>
      <c r="O31" s="125"/>
      <c r="P31" s="125"/>
      <c r="Q31" s="125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</row>
    <row r="32" customFormat="false" ht="14.65" hidden="false" customHeight="true" outlineLevel="0" collapsed="false">
      <c r="A32" s="6" t="s">
        <v>42</v>
      </c>
      <c r="B32" s="3" t="s">
        <v>43</v>
      </c>
      <c r="C32" s="3"/>
      <c r="D32" s="3"/>
      <c r="E32" s="3"/>
      <c r="F32" s="3"/>
      <c r="G32" s="3"/>
      <c r="H32" s="3"/>
      <c r="I32" s="29"/>
      <c r="J32" s="125"/>
      <c r="K32" s="125"/>
      <c r="L32" s="125"/>
      <c r="M32" s="125"/>
      <c r="N32" s="125"/>
      <c r="O32" s="125"/>
      <c r="P32" s="125"/>
      <c r="Q32" s="125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</row>
    <row r="33" customFormat="false" ht="15.75" hidden="false" customHeight="true" outlineLevel="0" collapsed="false">
      <c r="A33" s="30" t="s">
        <v>44</v>
      </c>
      <c r="B33" s="30"/>
      <c r="C33" s="30"/>
      <c r="D33" s="30"/>
      <c r="E33" s="30"/>
      <c r="F33" s="30"/>
      <c r="G33" s="30"/>
      <c r="H33" s="30"/>
      <c r="I33" s="31" t="n">
        <f aca="false">SUM(I31:I32)</f>
        <v>1280.87</v>
      </c>
      <c r="J33" s="125"/>
      <c r="K33" s="125"/>
      <c r="L33" s="125"/>
      <c r="M33" s="125"/>
      <c r="N33" s="125"/>
      <c r="O33" s="125"/>
      <c r="P33" s="125"/>
      <c r="Q33" s="125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</row>
    <row r="34" customFormat="false" ht="14.65" hidden="false" customHeight="true" outlineLevel="0" collapsed="false">
      <c r="A34" s="11"/>
      <c r="B34" s="11"/>
      <c r="C34" s="11"/>
      <c r="D34" s="11"/>
      <c r="E34" s="11"/>
      <c r="F34" s="11"/>
      <c r="G34" s="11"/>
      <c r="H34" s="11"/>
      <c r="I34" s="11"/>
      <c r="J34" s="125"/>
      <c r="K34" s="125"/>
      <c r="L34" s="125"/>
      <c r="M34" s="125"/>
      <c r="N34" s="125"/>
      <c r="O34" s="125"/>
      <c r="P34" s="125"/>
      <c r="Q34" s="125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</row>
    <row r="35" customFormat="false" ht="26" hidden="false" customHeight="true" outlineLevel="0" collapsed="false">
      <c r="A35" s="32" t="s">
        <v>45</v>
      </c>
      <c r="B35" s="32"/>
      <c r="C35" s="32"/>
      <c r="D35" s="32"/>
      <c r="E35" s="32"/>
      <c r="F35" s="32"/>
      <c r="G35" s="32"/>
      <c r="H35" s="32"/>
      <c r="I35" s="32"/>
      <c r="J35" s="125"/>
      <c r="K35" s="125"/>
      <c r="L35" s="125"/>
      <c r="M35" s="125"/>
      <c r="N35" s="125"/>
      <c r="O35" s="125"/>
      <c r="P35" s="125"/>
      <c r="Q35" s="125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</row>
    <row r="36" customFormat="false" ht="14.65" hidden="false" customHeight="true" outlineLevel="0" collapsed="false">
      <c r="A36" s="11"/>
      <c r="B36" s="11"/>
      <c r="C36" s="11"/>
      <c r="D36" s="11"/>
      <c r="E36" s="11"/>
      <c r="F36" s="11"/>
      <c r="G36" s="11"/>
      <c r="H36" s="11"/>
      <c r="I36" s="11"/>
      <c r="J36" s="125"/>
      <c r="K36" s="125"/>
      <c r="L36" s="125"/>
      <c r="M36" s="125"/>
      <c r="N36" s="125"/>
      <c r="O36" s="125"/>
      <c r="P36" s="125"/>
      <c r="Q36" s="125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</row>
    <row r="37" customFormat="false" ht="15" hidden="false" customHeight="false" outlineLevel="0" collapsed="false">
      <c r="A37" s="33" t="s">
        <v>46</v>
      </c>
      <c r="B37" s="33"/>
      <c r="C37" s="33"/>
      <c r="D37" s="33"/>
      <c r="E37" s="33"/>
      <c r="F37" s="33"/>
      <c r="G37" s="33"/>
      <c r="H37" s="33"/>
      <c r="I37" s="33"/>
      <c r="J37" s="125"/>
      <c r="K37" s="125"/>
      <c r="L37" s="125"/>
      <c r="M37" s="125"/>
      <c r="N37" s="125"/>
      <c r="O37" s="125"/>
      <c r="P37" s="125"/>
      <c r="Q37" s="125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</row>
    <row r="38" customFormat="false" ht="13.8" hidden="false" customHeight="false" outlineLevel="0" collapsed="false">
      <c r="A38" s="34" t="s">
        <v>47</v>
      </c>
      <c r="B38" s="34"/>
      <c r="C38" s="34"/>
      <c r="D38" s="34"/>
      <c r="E38" s="34"/>
      <c r="F38" s="34"/>
      <c r="G38" s="34"/>
      <c r="H38" s="34"/>
      <c r="I38" s="34"/>
      <c r="J38" s="125"/>
      <c r="K38" s="125"/>
      <c r="L38" s="125"/>
      <c r="M38" s="125"/>
      <c r="N38" s="125"/>
      <c r="O38" s="125"/>
      <c r="P38" s="125"/>
      <c r="Q38" s="125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</row>
    <row r="39" customFormat="false" ht="20" hidden="false" customHeight="true" outlineLevel="0" collapsed="false">
      <c r="A39" s="35" t="s">
        <v>48</v>
      </c>
      <c r="B39" s="35" t="s">
        <v>49</v>
      </c>
      <c r="C39" s="35"/>
      <c r="D39" s="35"/>
      <c r="E39" s="35"/>
      <c r="F39" s="35"/>
      <c r="G39" s="35"/>
      <c r="H39" s="35"/>
      <c r="I39" s="36" t="s">
        <v>50</v>
      </c>
      <c r="J39" s="125"/>
      <c r="K39" s="125"/>
      <c r="L39" s="125"/>
      <c r="M39" s="125"/>
      <c r="N39" s="125"/>
      <c r="O39" s="125"/>
      <c r="P39" s="125"/>
      <c r="Q39" s="125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</row>
    <row r="40" customFormat="false" ht="33.5" hidden="false" customHeight="true" outlineLevel="0" collapsed="false">
      <c r="A40" s="37" t="s">
        <v>7</v>
      </c>
      <c r="B40" s="38" t="s">
        <v>51</v>
      </c>
      <c r="C40" s="38"/>
      <c r="D40" s="38"/>
      <c r="E40" s="38"/>
      <c r="F40" s="38"/>
      <c r="G40" s="38"/>
      <c r="H40" s="39" t="n">
        <v>0.0833</v>
      </c>
      <c r="I40" s="40" t="n">
        <f aca="false">ROUND($I$33*H40,2)</f>
        <v>106.7</v>
      </c>
      <c r="J40" s="125"/>
      <c r="K40" s="125"/>
      <c r="L40" s="125"/>
      <c r="M40" s="125"/>
      <c r="N40" s="125"/>
      <c r="O40" s="125"/>
      <c r="P40" s="125"/>
      <c r="Q40" s="125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</row>
    <row r="41" customFormat="false" ht="87.5" hidden="false" customHeight="true" outlineLevel="0" collapsed="false">
      <c r="A41" s="37" t="s">
        <v>10</v>
      </c>
      <c r="B41" s="41" t="s">
        <v>52</v>
      </c>
      <c r="C41" s="41"/>
      <c r="D41" s="41"/>
      <c r="E41" s="41"/>
      <c r="F41" s="41"/>
      <c r="G41" s="41"/>
      <c r="H41" s="42" t="n">
        <v>0.03025</v>
      </c>
      <c r="I41" s="40" t="n">
        <f aca="false">ROUND($I$33*H41,2)</f>
        <v>38.75</v>
      </c>
      <c r="J41" s="125"/>
      <c r="K41" s="125"/>
      <c r="L41" s="125"/>
      <c r="M41" s="125"/>
      <c r="N41" s="125"/>
      <c r="O41" s="125"/>
      <c r="P41" s="125"/>
      <c r="Q41" s="125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</row>
    <row r="42" customFormat="false" ht="12.8" hidden="false" customHeight="false" outlineLevel="0" collapsed="false">
      <c r="A42" s="43" t="s">
        <v>44</v>
      </c>
      <c r="B42" s="43"/>
      <c r="C42" s="43"/>
      <c r="D42" s="43"/>
      <c r="E42" s="43"/>
      <c r="F42" s="43"/>
      <c r="G42" s="43"/>
      <c r="H42" s="43"/>
      <c r="I42" s="44" t="n">
        <f aca="false">SUM(I40+I41)</f>
        <v>145.45</v>
      </c>
      <c r="J42" s="125"/>
      <c r="K42" s="125"/>
      <c r="L42" s="125"/>
      <c r="M42" s="125"/>
      <c r="N42" s="125"/>
      <c r="O42" s="125"/>
      <c r="P42" s="125"/>
      <c r="Q42" s="125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</row>
    <row r="43" s="2" customFormat="true" ht="12.8" hidden="false" customHeight="false" outlineLevel="0" collapsed="false">
      <c r="A43" s="45"/>
      <c r="B43" s="45"/>
      <c r="C43" s="45"/>
      <c r="D43" s="45"/>
      <c r="E43" s="45"/>
      <c r="F43" s="45"/>
      <c r="G43" s="45"/>
      <c r="H43" s="45"/>
      <c r="I43" s="45"/>
      <c r="J43" s="125"/>
      <c r="K43" s="125"/>
      <c r="L43" s="125"/>
      <c r="M43" s="125"/>
      <c r="N43" s="125"/>
      <c r="O43" s="125"/>
      <c r="P43" s="125"/>
      <c r="Q43" s="125"/>
    </row>
    <row r="44" customFormat="false" ht="52" hidden="false" customHeight="true" outlineLevel="0" collapsed="false">
      <c r="A44" s="46" t="s">
        <v>53</v>
      </c>
      <c r="B44" s="46"/>
      <c r="C44" s="46"/>
      <c r="D44" s="46"/>
      <c r="E44" s="46"/>
      <c r="F44" s="46"/>
      <c r="G44" s="46"/>
      <c r="H44" s="46"/>
      <c r="I44" s="46"/>
      <c r="J44" s="125"/>
      <c r="K44" s="125"/>
      <c r="L44" s="125"/>
      <c r="M44" s="125"/>
      <c r="N44" s="125"/>
      <c r="O44" s="125"/>
      <c r="P44" s="125"/>
      <c r="Q44" s="125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</row>
    <row r="45" customFormat="false" ht="14.65" hidden="false" customHeight="true" outlineLevel="0" collapsed="false">
      <c r="A45" s="11"/>
      <c r="B45" s="11"/>
      <c r="C45" s="11"/>
      <c r="D45" s="11"/>
      <c r="E45" s="11"/>
      <c r="F45" s="11"/>
      <c r="G45" s="11"/>
      <c r="H45" s="11"/>
      <c r="I45" s="11"/>
      <c r="J45" s="125"/>
      <c r="K45" s="125"/>
      <c r="L45" s="125"/>
      <c r="M45" s="125"/>
      <c r="N45" s="125"/>
      <c r="O45" s="125"/>
      <c r="P45" s="125"/>
      <c r="Q45" s="125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</row>
    <row r="46" customFormat="false" ht="30.5" hidden="false" customHeight="true" outlineLevel="0" collapsed="false">
      <c r="A46" s="47" t="s">
        <v>54</v>
      </c>
      <c r="B46" s="47"/>
      <c r="C46" s="47"/>
      <c r="D46" s="47"/>
      <c r="E46" s="47"/>
      <c r="F46" s="47"/>
      <c r="G46" s="47"/>
      <c r="H46" s="47"/>
      <c r="I46" s="47"/>
      <c r="J46" s="125"/>
      <c r="K46" s="125"/>
      <c r="L46" s="125"/>
      <c r="M46" s="125"/>
      <c r="N46" s="125"/>
      <c r="O46" s="125"/>
      <c r="P46" s="125"/>
      <c r="Q46" s="125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</row>
    <row r="47" customFormat="false" ht="30.5" hidden="false" customHeight="true" outlineLevel="0" collapsed="false">
      <c r="A47" s="48" t="s">
        <v>55</v>
      </c>
      <c r="B47" s="26" t="s">
        <v>56</v>
      </c>
      <c r="C47" s="26"/>
      <c r="D47" s="26"/>
      <c r="E47" s="26"/>
      <c r="F47" s="26"/>
      <c r="G47" s="26"/>
      <c r="H47" s="9" t="s">
        <v>57</v>
      </c>
      <c r="I47" s="26" t="s">
        <v>40</v>
      </c>
      <c r="J47" s="125"/>
      <c r="K47" s="125"/>
      <c r="L47" s="125"/>
      <c r="M47" s="125"/>
      <c r="N47" s="125"/>
      <c r="O47" s="125"/>
      <c r="P47" s="125"/>
      <c r="Q47" s="125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</row>
    <row r="48" customFormat="false" ht="14.65" hidden="false" customHeight="true" outlineLevel="0" collapsed="false">
      <c r="A48" s="49" t="s">
        <v>7</v>
      </c>
      <c r="B48" s="3" t="s">
        <v>58</v>
      </c>
      <c r="C48" s="3"/>
      <c r="D48" s="3"/>
      <c r="E48" s="3"/>
      <c r="F48" s="3"/>
      <c r="G48" s="3"/>
      <c r="H48" s="50" t="n">
        <v>0.2</v>
      </c>
      <c r="I48" s="51" t="n">
        <f aca="false">ROUND(($I$33+$I$42)*H48,2)</f>
        <v>285.26</v>
      </c>
      <c r="J48" s="125"/>
      <c r="K48" s="125"/>
      <c r="L48" s="125"/>
      <c r="M48" s="125"/>
      <c r="N48" s="125"/>
      <c r="O48" s="125"/>
      <c r="P48" s="125"/>
      <c r="Q48" s="125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</row>
    <row r="49" customFormat="false" ht="14.65" hidden="false" customHeight="true" outlineLevel="0" collapsed="false">
      <c r="A49" s="49" t="s">
        <v>10</v>
      </c>
      <c r="B49" s="3" t="s">
        <v>59</v>
      </c>
      <c r="C49" s="3"/>
      <c r="D49" s="3"/>
      <c r="E49" s="3"/>
      <c r="F49" s="3"/>
      <c r="G49" s="3"/>
      <c r="H49" s="50" t="n">
        <v>0.025</v>
      </c>
      <c r="I49" s="51" t="n">
        <f aca="false">ROUND(($I$33+$I$42)*H49,2)</f>
        <v>35.66</v>
      </c>
      <c r="J49" s="125"/>
      <c r="K49" s="125"/>
      <c r="L49" s="125"/>
      <c r="M49" s="125"/>
      <c r="N49" s="125"/>
      <c r="O49" s="125"/>
      <c r="P49" s="125"/>
      <c r="Q49" s="125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</row>
    <row r="50" customFormat="false" ht="52.5" hidden="false" customHeight="true" outlineLevel="0" collapsed="false">
      <c r="A50" s="49" t="s">
        <v>13</v>
      </c>
      <c r="B50" s="3" t="s">
        <v>60</v>
      </c>
      <c r="C50" s="3"/>
      <c r="D50" s="52" t="s">
        <v>61</v>
      </c>
      <c r="E50" s="53" t="n">
        <v>0.02</v>
      </c>
      <c r="F50" s="52" t="s">
        <v>62</v>
      </c>
      <c r="G50" s="54" t="n">
        <v>1</v>
      </c>
      <c r="H50" s="55" t="n">
        <f aca="false">ROUND((E50*G50),6)</f>
        <v>0.02</v>
      </c>
      <c r="I50" s="51" t="n">
        <f aca="false">ROUND(($I$33+$I$42)*H50,2)</f>
        <v>28.53</v>
      </c>
      <c r="J50" s="125"/>
      <c r="K50" s="125"/>
      <c r="L50" s="125"/>
      <c r="M50" s="125"/>
      <c r="N50" s="125"/>
      <c r="O50" s="125"/>
      <c r="P50" s="125"/>
      <c r="Q50" s="125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</row>
    <row r="51" customFormat="false" ht="14.65" hidden="false" customHeight="true" outlineLevel="0" collapsed="false">
      <c r="A51" s="49" t="s">
        <v>16</v>
      </c>
      <c r="B51" s="3" t="s">
        <v>63</v>
      </c>
      <c r="C51" s="3"/>
      <c r="D51" s="3"/>
      <c r="E51" s="3"/>
      <c r="F51" s="3"/>
      <c r="G51" s="3"/>
      <c r="H51" s="50" t="n">
        <v>0.015</v>
      </c>
      <c r="I51" s="51" t="n">
        <f aca="false">ROUND(($I$33+$I$42)*H51,2)</f>
        <v>21.39</v>
      </c>
      <c r="J51" s="125"/>
      <c r="K51" s="125"/>
      <c r="L51" s="125"/>
      <c r="M51" s="125"/>
      <c r="N51" s="125"/>
      <c r="O51" s="125"/>
      <c r="P51" s="125"/>
      <c r="Q51" s="125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</row>
    <row r="52" customFormat="false" ht="14.65" hidden="false" customHeight="true" outlineLevel="0" collapsed="false">
      <c r="A52" s="49" t="s">
        <v>64</v>
      </c>
      <c r="B52" s="3" t="s">
        <v>65</v>
      </c>
      <c r="C52" s="3"/>
      <c r="D52" s="3"/>
      <c r="E52" s="3"/>
      <c r="F52" s="3"/>
      <c r="G52" s="3"/>
      <c r="H52" s="50" t="n">
        <v>0.01</v>
      </c>
      <c r="I52" s="51" t="n">
        <f aca="false">ROUND(($I$33+$I$42)*H52,2)</f>
        <v>14.26</v>
      </c>
      <c r="J52" s="125"/>
      <c r="K52" s="125"/>
      <c r="L52" s="125"/>
      <c r="M52" s="125"/>
      <c r="N52" s="125"/>
      <c r="O52" s="125"/>
      <c r="P52" s="125"/>
      <c r="Q52" s="125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</row>
    <row r="53" customFormat="false" ht="14.65" hidden="false" customHeight="true" outlineLevel="0" collapsed="false">
      <c r="A53" s="49" t="s">
        <v>42</v>
      </c>
      <c r="B53" s="3" t="s">
        <v>66</v>
      </c>
      <c r="C53" s="3"/>
      <c r="D53" s="3"/>
      <c r="E53" s="3"/>
      <c r="F53" s="3"/>
      <c r="G53" s="3"/>
      <c r="H53" s="50" t="n">
        <v>0.006</v>
      </c>
      <c r="I53" s="51" t="n">
        <f aca="false">ROUND(($I$33+$I$42)*H53,2)</f>
        <v>8.56</v>
      </c>
      <c r="J53" s="125"/>
      <c r="K53" s="125"/>
      <c r="L53" s="125"/>
      <c r="M53" s="125"/>
      <c r="N53" s="125"/>
      <c r="O53" s="125"/>
      <c r="P53" s="125"/>
      <c r="Q53" s="125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</row>
    <row r="54" customFormat="false" ht="14.65" hidden="false" customHeight="true" outlineLevel="0" collapsed="false">
      <c r="A54" s="49" t="s">
        <v>67</v>
      </c>
      <c r="B54" s="3" t="s">
        <v>68</v>
      </c>
      <c r="C54" s="3"/>
      <c r="D54" s="3"/>
      <c r="E54" s="3"/>
      <c r="F54" s="3"/>
      <c r="G54" s="3"/>
      <c r="H54" s="50" t="n">
        <v>0.002</v>
      </c>
      <c r="I54" s="51" t="n">
        <f aca="false">ROUND(($I$33+$I$42)*H54,2)</f>
        <v>2.85</v>
      </c>
      <c r="J54" s="125"/>
      <c r="K54" s="125"/>
      <c r="L54" s="125"/>
      <c r="M54" s="125"/>
      <c r="N54" s="125"/>
      <c r="O54" s="125"/>
      <c r="P54" s="125"/>
      <c r="Q54" s="125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</row>
    <row r="55" customFormat="false" ht="14.65" hidden="false" customHeight="true" outlineLevel="0" collapsed="false">
      <c r="A55" s="49" t="s">
        <v>69</v>
      </c>
      <c r="B55" s="3" t="s">
        <v>70</v>
      </c>
      <c r="C55" s="3"/>
      <c r="D55" s="3"/>
      <c r="E55" s="3"/>
      <c r="F55" s="3"/>
      <c r="G55" s="3"/>
      <c r="H55" s="50" t="n">
        <v>0.08</v>
      </c>
      <c r="I55" s="51" t="n">
        <f aca="false">ROUND(($I$33+$I$42)*H55,2)</f>
        <v>114.11</v>
      </c>
      <c r="J55" s="125"/>
      <c r="K55" s="125"/>
      <c r="L55" s="125"/>
      <c r="M55" s="125"/>
      <c r="N55" s="125"/>
      <c r="O55" s="125"/>
      <c r="P55" s="125"/>
      <c r="Q55" s="125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</row>
    <row r="56" customFormat="false" ht="12.8" hidden="false" customHeight="false" outlineLevel="0" collapsed="false">
      <c r="A56" s="43" t="s">
        <v>44</v>
      </c>
      <c r="B56" s="43"/>
      <c r="C56" s="43"/>
      <c r="D56" s="43"/>
      <c r="E56" s="43"/>
      <c r="F56" s="43"/>
      <c r="G56" s="43"/>
      <c r="H56" s="56" t="n">
        <f aca="false">SUM(H48:H55)</f>
        <v>0.358</v>
      </c>
      <c r="I56" s="57" t="n">
        <f aca="false">SUM(I48:I55)</f>
        <v>510.62</v>
      </c>
      <c r="J56" s="125"/>
      <c r="K56" s="125"/>
      <c r="L56" s="125"/>
      <c r="M56" s="125"/>
      <c r="N56" s="125"/>
      <c r="O56" s="125"/>
      <c r="P56" s="125"/>
      <c r="Q56" s="125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</row>
    <row r="57" customFormat="false" ht="12.8" hidden="false" customHeight="false" outlineLevel="0" collapsed="false">
      <c r="A57" s="58"/>
      <c r="B57" s="59"/>
      <c r="C57" s="59"/>
      <c r="D57" s="59"/>
      <c r="E57" s="59"/>
      <c r="F57" s="59"/>
      <c r="G57" s="59"/>
      <c r="H57" s="60"/>
      <c r="I57" s="61"/>
      <c r="J57" s="125"/>
      <c r="K57" s="125"/>
      <c r="L57" s="125"/>
      <c r="M57" s="125"/>
      <c r="N57" s="125"/>
      <c r="O57" s="125"/>
      <c r="P57" s="125"/>
      <c r="Q57" s="125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</row>
    <row r="58" customFormat="false" ht="60" hidden="false" customHeight="true" outlineLevel="0" collapsed="false">
      <c r="A58" s="46" t="s">
        <v>71</v>
      </c>
      <c r="B58" s="46"/>
      <c r="C58" s="46"/>
      <c r="D58" s="46"/>
      <c r="E58" s="46"/>
      <c r="F58" s="46"/>
      <c r="G58" s="46"/>
      <c r="H58" s="46"/>
      <c r="I58" s="46"/>
      <c r="J58" s="125"/>
      <c r="K58" s="125"/>
      <c r="L58" s="125"/>
      <c r="M58" s="125"/>
      <c r="N58" s="125"/>
      <c r="O58" s="125"/>
      <c r="P58" s="125"/>
      <c r="Q58" s="125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</row>
    <row r="59" customFormat="false" ht="12.8" hidden="false" customHeight="false" outlineLevel="0" collapsed="false">
      <c r="A59" s="11"/>
      <c r="B59" s="11"/>
      <c r="C59" s="11"/>
      <c r="D59" s="11"/>
      <c r="E59" s="11"/>
      <c r="F59" s="11"/>
      <c r="G59" s="11"/>
      <c r="H59" s="11"/>
      <c r="I59" s="11"/>
      <c r="J59" s="125"/>
      <c r="K59" s="125"/>
      <c r="L59" s="125"/>
      <c r="M59" s="125"/>
      <c r="N59" s="125"/>
      <c r="O59" s="125"/>
      <c r="P59" s="125"/>
      <c r="Q59" s="125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</row>
    <row r="60" customFormat="false" ht="13.8" hidden="false" customHeight="false" outlineLevel="0" collapsed="false">
      <c r="A60" s="62" t="s">
        <v>72</v>
      </c>
      <c r="B60" s="62"/>
      <c r="C60" s="62"/>
      <c r="D60" s="62"/>
      <c r="E60" s="62"/>
      <c r="F60" s="62"/>
      <c r="G60" s="62"/>
      <c r="H60" s="62"/>
      <c r="I60" s="62"/>
      <c r="J60" s="125"/>
      <c r="K60" s="125"/>
      <c r="L60" s="125"/>
      <c r="M60" s="125"/>
      <c r="N60" s="125"/>
      <c r="O60" s="125"/>
      <c r="P60" s="125"/>
      <c r="Q60" s="125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</row>
    <row r="61" customFormat="false" ht="16.15" hidden="false" customHeight="true" outlineLevel="0" collapsed="false">
      <c r="A61" s="63" t="s">
        <v>73</v>
      </c>
      <c r="B61" s="26" t="s">
        <v>74</v>
      </c>
      <c r="C61" s="26"/>
      <c r="D61" s="26"/>
      <c r="E61" s="26"/>
      <c r="F61" s="26"/>
      <c r="G61" s="26"/>
      <c r="H61" s="26"/>
      <c r="I61" s="26" t="s">
        <v>50</v>
      </c>
      <c r="J61" s="125"/>
      <c r="K61" s="125"/>
      <c r="L61" s="125"/>
      <c r="M61" s="125"/>
      <c r="N61" s="125"/>
      <c r="O61" s="125"/>
      <c r="P61" s="125"/>
      <c r="Q61" s="125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</row>
    <row r="62" customFormat="false" ht="14.65" hidden="false" customHeight="true" outlineLevel="0" collapsed="false">
      <c r="A62" s="37" t="s">
        <v>7</v>
      </c>
      <c r="B62" s="3" t="s">
        <v>75</v>
      </c>
      <c r="C62" s="3"/>
      <c r="D62" s="3"/>
      <c r="E62" s="3"/>
      <c r="F62" s="3"/>
      <c r="G62" s="3"/>
      <c r="H62" s="3"/>
      <c r="I62" s="51" t="n">
        <f aca="false">IF(ROUND((H65*H63*H64)-(I31*H66),2)&lt;0,0,ROUND((H65*H63*H64)-(I31*H66),2))</f>
        <v>0</v>
      </c>
      <c r="J62" s="125"/>
      <c r="K62" s="125"/>
      <c r="L62" s="125"/>
      <c r="M62" s="125"/>
      <c r="N62" s="125"/>
      <c r="O62" s="125"/>
      <c r="P62" s="125"/>
      <c r="Q62" s="125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</row>
    <row r="63" customFormat="false" ht="25.9" hidden="false" customHeight="true" outlineLevel="0" collapsed="false">
      <c r="A63" s="37"/>
      <c r="B63" s="64" t="s">
        <v>76</v>
      </c>
      <c r="C63" s="64"/>
      <c r="D63" s="64"/>
      <c r="E63" s="64"/>
      <c r="F63" s="64"/>
      <c r="G63" s="64"/>
      <c r="H63" s="65" t="n">
        <v>1</v>
      </c>
      <c r="I63" s="66" t="s">
        <v>77</v>
      </c>
      <c r="J63" s="125"/>
      <c r="K63" s="125"/>
      <c r="L63" s="125"/>
      <c r="M63" s="125"/>
      <c r="N63" s="125"/>
      <c r="O63" s="125"/>
      <c r="P63" s="125"/>
      <c r="Q63" s="125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</row>
    <row r="64" customFormat="false" ht="14.65" hidden="false" customHeight="true" outlineLevel="0" collapsed="false">
      <c r="A64" s="37"/>
      <c r="B64" s="64" t="s">
        <v>78</v>
      </c>
      <c r="C64" s="64"/>
      <c r="D64" s="64"/>
      <c r="E64" s="64"/>
      <c r="F64" s="64"/>
      <c r="G64" s="64"/>
      <c r="H64" s="67" t="n">
        <v>2</v>
      </c>
      <c r="I64" s="66"/>
      <c r="J64" s="125"/>
      <c r="K64" s="125"/>
      <c r="L64" s="125"/>
      <c r="M64" s="125"/>
      <c r="N64" s="125"/>
      <c r="O64" s="125"/>
      <c r="P64" s="125"/>
      <c r="Q64" s="125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</row>
    <row r="65" customFormat="false" ht="14.65" hidden="false" customHeight="true" outlineLevel="0" collapsed="false">
      <c r="A65" s="37"/>
      <c r="B65" s="64" t="s">
        <v>79</v>
      </c>
      <c r="C65" s="64"/>
      <c r="D65" s="64"/>
      <c r="E65" s="64"/>
      <c r="F65" s="64"/>
      <c r="G65" s="64"/>
      <c r="H65" s="68" t="n">
        <v>22</v>
      </c>
      <c r="I65" s="66"/>
      <c r="J65" s="125"/>
      <c r="K65" s="125"/>
      <c r="L65" s="125"/>
      <c r="M65" s="125"/>
      <c r="N65" s="125"/>
      <c r="O65" s="125"/>
      <c r="P65" s="125"/>
      <c r="Q65" s="125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</row>
    <row r="66" customFormat="false" ht="12.8" hidden="false" customHeight="false" outlineLevel="0" collapsed="false">
      <c r="A66" s="37"/>
      <c r="B66" s="69" t="s">
        <v>80</v>
      </c>
      <c r="C66" s="69"/>
      <c r="D66" s="69"/>
      <c r="E66" s="69"/>
      <c r="F66" s="69"/>
      <c r="G66" s="69"/>
      <c r="H66" s="70" t="n">
        <v>0.06</v>
      </c>
      <c r="I66" s="71"/>
      <c r="J66" s="125"/>
      <c r="K66" s="125"/>
      <c r="L66" s="125"/>
      <c r="M66" s="125"/>
      <c r="N66" s="125"/>
      <c r="O66" s="125"/>
      <c r="P66" s="125"/>
      <c r="Q66" s="125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</row>
    <row r="67" customFormat="false" ht="14.65" hidden="false" customHeight="true" outlineLevel="0" collapsed="false">
      <c r="A67" s="37" t="s">
        <v>10</v>
      </c>
      <c r="B67" s="3" t="s">
        <v>81</v>
      </c>
      <c r="C67" s="3"/>
      <c r="D67" s="3"/>
      <c r="E67" s="3"/>
      <c r="F67" s="3"/>
      <c r="G67" s="3"/>
      <c r="H67" s="3"/>
      <c r="I67" s="51" t="n">
        <f aca="false">ROUND(H69*H68*(1-H70),2)</f>
        <v>457.38</v>
      </c>
      <c r="J67" s="125"/>
      <c r="K67" s="125"/>
      <c r="L67" s="125"/>
      <c r="M67" s="125"/>
      <c r="N67" s="125"/>
      <c r="O67" s="125"/>
      <c r="P67" s="125"/>
      <c r="Q67" s="125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</row>
    <row r="68" customFormat="false" ht="14.65" hidden="false" customHeight="true" outlineLevel="0" collapsed="false">
      <c r="A68" s="37"/>
      <c r="B68" s="64" t="s">
        <v>82</v>
      </c>
      <c r="C68" s="64"/>
      <c r="D68" s="64"/>
      <c r="E68" s="64"/>
      <c r="F68" s="64"/>
      <c r="G68" s="64"/>
      <c r="H68" s="65" t="n">
        <v>21</v>
      </c>
      <c r="I68" s="66" t="s">
        <v>77</v>
      </c>
      <c r="J68" s="125"/>
      <c r="K68" s="125"/>
      <c r="L68" s="125"/>
      <c r="M68" s="125"/>
      <c r="N68" s="125"/>
      <c r="O68" s="125"/>
      <c r="P68" s="125"/>
      <c r="Q68" s="125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</row>
    <row r="69" customFormat="false" ht="21.5" hidden="false" customHeight="true" outlineLevel="0" collapsed="false">
      <c r="A69" s="72"/>
      <c r="B69" s="64" t="s">
        <v>83</v>
      </c>
      <c r="C69" s="64"/>
      <c r="D69" s="64"/>
      <c r="E69" s="64"/>
      <c r="F69" s="64"/>
      <c r="G69" s="64"/>
      <c r="H69" s="68" t="n">
        <v>22</v>
      </c>
      <c r="I69" s="66"/>
      <c r="J69" s="125"/>
      <c r="K69" s="125"/>
      <c r="L69" s="125"/>
      <c r="M69" s="125"/>
      <c r="N69" s="125"/>
      <c r="O69" s="125"/>
      <c r="P69" s="125"/>
      <c r="Q69" s="125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</row>
    <row r="70" customFormat="false" ht="23" hidden="false" customHeight="true" outlineLevel="0" collapsed="false">
      <c r="A70" s="72"/>
      <c r="B70" s="64" t="s">
        <v>84</v>
      </c>
      <c r="C70" s="64"/>
      <c r="D70" s="64"/>
      <c r="E70" s="64"/>
      <c r="F70" s="64"/>
      <c r="G70" s="64"/>
      <c r="H70" s="73" t="n">
        <v>0.01</v>
      </c>
      <c r="I70" s="66"/>
      <c r="J70" s="125"/>
      <c r="K70" s="125"/>
      <c r="L70" s="125"/>
      <c r="M70" s="125"/>
      <c r="N70" s="125"/>
      <c r="O70" s="125"/>
      <c r="P70" s="125"/>
      <c r="Q70" s="125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</row>
    <row r="71" customFormat="false" ht="14.65" hidden="false" customHeight="true" outlineLevel="0" collapsed="false">
      <c r="A71" s="37" t="s">
        <v>13</v>
      </c>
      <c r="B71" s="3" t="s">
        <v>85</v>
      </c>
      <c r="C71" s="3"/>
      <c r="D71" s="3"/>
      <c r="E71" s="3"/>
      <c r="F71" s="3"/>
      <c r="G71" s="3"/>
      <c r="H71" s="3"/>
      <c r="I71" s="51" t="n">
        <v>36.95</v>
      </c>
      <c r="J71" s="125"/>
      <c r="K71" s="125"/>
      <c r="L71" s="125"/>
      <c r="M71" s="125"/>
      <c r="N71" s="125"/>
      <c r="O71" s="125"/>
      <c r="P71" s="125"/>
      <c r="Q71" s="125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</row>
    <row r="72" customFormat="false" ht="27.25" hidden="false" customHeight="true" outlineLevel="0" collapsed="false">
      <c r="A72" s="37" t="s">
        <v>16</v>
      </c>
      <c r="B72" s="3" t="s">
        <v>86</v>
      </c>
      <c r="C72" s="3"/>
      <c r="D72" s="3"/>
      <c r="E72" s="3"/>
      <c r="F72" s="3"/>
      <c r="G72" s="3"/>
      <c r="H72" s="3"/>
      <c r="I72" s="74" t="n">
        <v>80</v>
      </c>
      <c r="J72" s="125"/>
      <c r="K72" s="125"/>
      <c r="L72" s="125"/>
      <c r="M72" s="125"/>
      <c r="N72" s="125"/>
      <c r="O72" s="125"/>
      <c r="P72" s="125"/>
      <c r="Q72" s="125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</row>
    <row r="73" customFormat="false" ht="13" hidden="false" customHeight="false" outlineLevel="0" collapsed="false">
      <c r="A73" s="37" t="s">
        <v>64</v>
      </c>
      <c r="B73" s="75" t="s">
        <v>87</v>
      </c>
      <c r="C73" s="75"/>
      <c r="D73" s="75"/>
      <c r="E73" s="75"/>
      <c r="F73" s="75"/>
      <c r="G73" s="75"/>
      <c r="H73" s="75"/>
      <c r="I73" s="74" t="n">
        <f aca="false">(202.04*0.02*6)/12</f>
        <v>2.0204</v>
      </c>
      <c r="J73" s="125"/>
      <c r="K73" s="125"/>
      <c r="L73" s="125"/>
      <c r="M73" s="125"/>
      <c r="N73" s="125"/>
      <c r="O73" s="125"/>
      <c r="P73" s="125"/>
      <c r="Q73" s="125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</row>
    <row r="74" customFormat="false" ht="13" hidden="false" customHeight="false" outlineLevel="0" collapsed="false">
      <c r="A74" s="37" t="s">
        <v>42</v>
      </c>
      <c r="B74" s="75" t="s">
        <v>88</v>
      </c>
      <c r="C74" s="75"/>
      <c r="D74" s="75"/>
      <c r="E74" s="75"/>
      <c r="F74" s="75"/>
      <c r="G74" s="75"/>
      <c r="H74" s="75"/>
      <c r="I74" s="76" t="n">
        <f aca="false">3*I31*0.001068</f>
        <v>4.10390748</v>
      </c>
      <c r="J74" s="125"/>
      <c r="K74" s="125"/>
      <c r="L74" s="125"/>
      <c r="M74" s="125"/>
      <c r="N74" s="125"/>
      <c r="O74" s="125"/>
      <c r="P74" s="125"/>
      <c r="Q74" s="125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</row>
    <row r="75" customFormat="false" ht="12.8" hidden="false" customHeight="false" outlineLevel="0" collapsed="false">
      <c r="A75" s="77"/>
      <c r="B75" s="43" t="s">
        <v>44</v>
      </c>
      <c r="C75" s="43"/>
      <c r="D75" s="43"/>
      <c r="E75" s="43"/>
      <c r="F75" s="43"/>
      <c r="G75" s="43"/>
      <c r="H75" s="43"/>
      <c r="I75" s="57" t="n">
        <f aca="false">SUM(I62:I74)</f>
        <v>580.45430748</v>
      </c>
      <c r="J75" s="125"/>
      <c r="K75" s="125"/>
      <c r="L75" s="125"/>
      <c r="M75" s="125"/>
      <c r="N75" s="125"/>
      <c r="O75" s="125"/>
      <c r="P75" s="125"/>
      <c r="Q75" s="125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</row>
    <row r="76" customFormat="false" ht="12.8" hidden="false" customHeight="false" outlineLevel="0" collapsed="false">
      <c r="A76" s="11"/>
      <c r="B76" s="11"/>
      <c r="C76" s="11"/>
      <c r="D76" s="11"/>
      <c r="E76" s="11"/>
      <c r="F76" s="11"/>
      <c r="G76" s="11"/>
      <c r="H76" s="11"/>
      <c r="I76" s="11"/>
      <c r="J76" s="125"/>
      <c r="K76" s="125"/>
      <c r="L76" s="125"/>
      <c r="M76" s="125"/>
      <c r="N76" s="125"/>
      <c r="O76" s="125"/>
      <c r="P76" s="125"/>
      <c r="Q76" s="125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  <c r="IV76" s="2"/>
    </row>
    <row r="77" customFormat="false" ht="48" hidden="false" customHeight="true" outlineLevel="0" collapsed="false">
      <c r="A77" s="23" t="s">
        <v>89</v>
      </c>
      <c r="B77" s="23"/>
      <c r="C77" s="23"/>
      <c r="D77" s="23"/>
      <c r="E77" s="23"/>
      <c r="F77" s="23"/>
      <c r="G77" s="23"/>
      <c r="H77" s="23"/>
      <c r="I77" s="23"/>
      <c r="J77" s="125"/>
      <c r="K77" s="125"/>
      <c r="L77" s="125"/>
      <c r="M77" s="125"/>
      <c r="N77" s="125"/>
      <c r="O77" s="125"/>
      <c r="P77" s="125"/>
      <c r="Q77" s="125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  <c r="IV77" s="2"/>
    </row>
    <row r="78" customFormat="false" ht="14.65" hidden="false" customHeight="true" outlineLevel="0" collapsed="false">
      <c r="A78" s="11"/>
      <c r="B78" s="11"/>
      <c r="C78" s="11"/>
      <c r="D78" s="11"/>
      <c r="E78" s="11"/>
      <c r="F78" s="11"/>
      <c r="G78" s="11"/>
      <c r="H78" s="11"/>
      <c r="I78" s="11"/>
      <c r="J78" s="125"/>
      <c r="K78" s="125"/>
      <c r="L78" s="125"/>
      <c r="M78" s="125"/>
      <c r="N78" s="125"/>
      <c r="O78" s="125"/>
      <c r="P78" s="125"/>
      <c r="Q78" s="125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/>
      <c r="IL78" s="2"/>
      <c r="IM78" s="2"/>
      <c r="IN78" s="2"/>
      <c r="IO78" s="2"/>
      <c r="IP78" s="2"/>
      <c r="IQ78" s="2"/>
      <c r="IR78" s="2"/>
      <c r="IS78" s="2"/>
      <c r="IT78" s="2"/>
      <c r="IU78" s="2"/>
      <c r="IV78" s="2"/>
    </row>
    <row r="79" customFormat="false" ht="17.25" hidden="false" customHeight="true" outlineLevel="0" collapsed="false">
      <c r="A79" s="24" t="s">
        <v>90</v>
      </c>
      <c r="B79" s="24"/>
      <c r="C79" s="24"/>
      <c r="D79" s="24"/>
      <c r="E79" s="24"/>
      <c r="F79" s="24"/>
      <c r="G79" s="24"/>
      <c r="H79" s="24"/>
      <c r="I79" s="24"/>
      <c r="J79" s="125"/>
      <c r="K79" s="125"/>
      <c r="L79" s="125"/>
      <c r="M79" s="125"/>
      <c r="N79" s="125"/>
      <c r="O79" s="125"/>
      <c r="P79" s="125"/>
      <c r="Q79" s="125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</row>
    <row r="80" customFormat="false" ht="16.15" hidden="false" customHeight="true" outlineLevel="0" collapsed="false">
      <c r="A80" s="26" t="n">
        <v>2</v>
      </c>
      <c r="B80" s="26" t="s">
        <v>91</v>
      </c>
      <c r="C80" s="26"/>
      <c r="D80" s="26"/>
      <c r="E80" s="26"/>
      <c r="F80" s="26"/>
      <c r="G80" s="26"/>
      <c r="H80" s="26"/>
      <c r="I80" s="26" t="s">
        <v>50</v>
      </c>
      <c r="J80" s="125"/>
      <c r="K80" s="125"/>
      <c r="L80" s="125"/>
      <c r="M80" s="125"/>
      <c r="N80" s="125"/>
      <c r="O80" s="125"/>
      <c r="P80" s="125"/>
      <c r="Q80" s="125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/>
      <c r="IL80" s="2"/>
      <c r="IM80" s="2"/>
      <c r="IN80" s="2"/>
      <c r="IO80" s="2"/>
      <c r="IP80" s="2"/>
      <c r="IQ80" s="2"/>
      <c r="IR80" s="2"/>
      <c r="IS80" s="2"/>
      <c r="IT80" s="2"/>
      <c r="IU80" s="2"/>
      <c r="IV80" s="2"/>
    </row>
    <row r="81" customFormat="false" ht="14.65" hidden="false" customHeight="true" outlineLevel="0" collapsed="false">
      <c r="A81" s="6" t="s">
        <v>48</v>
      </c>
      <c r="B81" s="3" t="s">
        <v>92</v>
      </c>
      <c r="C81" s="3"/>
      <c r="D81" s="3"/>
      <c r="E81" s="3"/>
      <c r="F81" s="3"/>
      <c r="G81" s="3"/>
      <c r="H81" s="3"/>
      <c r="I81" s="40" t="n">
        <f aca="false">I42</f>
        <v>145.45</v>
      </c>
      <c r="J81" s="125"/>
      <c r="K81" s="125"/>
      <c r="L81" s="125"/>
      <c r="M81" s="125"/>
      <c r="N81" s="125"/>
      <c r="O81" s="125"/>
      <c r="P81" s="125"/>
      <c r="Q81" s="125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</row>
    <row r="82" customFormat="false" ht="14.65" hidden="false" customHeight="true" outlineLevel="0" collapsed="false">
      <c r="A82" s="6" t="s">
        <v>55</v>
      </c>
      <c r="B82" s="3" t="s">
        <v>56</v>
      </c>
      <c r="C82" s="3"/>
      <c r="D82" s="3"/>
      <c r="E82" s="3"/>
      <c r="F82" s="3"/>
      <c r="G82" s="3"/>
      <c r="H82" s="3"/>
      <c r="I82" s="40" t="n">
        <f aca="false">I56</f>
        <v>510.62</v>
      </c>
      <c r="J82" s="125"/>
      <c r="K82" s="125"/>
      <c r="L82" s="125"/>
      <c r="M82" s="125"/>
      <c r="N82" s="125"/>
      <c r="O82" s="125"/>
      <c r="P82" s="125"/>
      <c r="Q82" s="125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/>
      <c r="IL82" s="2"/>
      <c r="IM82" s="2"/>
      <c r="IN82" s="2"/>
      <c r="IO82" s="2"/>
      <c r="IP82" s="2"/>
      <c r="IQ82" s="2"/>
      <c r="IR82" s="2"/>
      <c r="IS82" s="2"/>
      <c r="IT82" s="2"/>
      <c r="IU82" s="2"/>
      <c r="IV82" s="2"/>
    </row>
    <row r="83" customFormat="false" ht="14.65" hidden="false" customHeight="true" outlineLevel="0" collapsed="false">
      <c r="A83" s="6" t="s">
        <v>73</v>
      </c>
      <c r="B83" s="3" t="s">
        <v>74</v>
      </c>
      <c r="C83" s="3"/>
      <c r="D83" s="3"/>
      <c r="E83" s="3"/>
      <c r="F83" s="3"/>
      <c r="G83" s="3"/>
      <c r="H83" s="3"/>
      <c r="I83" s="40" t="n">
        <f aca="false">I75</f>
        <v>580.45430748</v>
      </c>
      <c r="J83" s="125"/>
      <c r="K83" s="125"/>
      <c r="L83" s="125"/>
      <c r="M83" s="125"/>
      <c r="N83" s="125"/>
      <c r="O83" s="125"/>
      <c r="P83" s="125"/>
      <c r="Q83" s="125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2"/>
      <c r="IV83" s="2"/>
    </row>
    <row r="84" customFormat="false" ht="14.65" hidden="false" customHeight="true" outlineLevel="0" collapsed="false">
      <c r="A84" s="30" t="s">
        <v>44</v>
      </c>
      <c r="B84" s="30"/>
      <c r="C84" s="30"/>
      <c r="D84" s="30"/>
      <c r="E84" s="30"/>
      <c r="F84" s="30"/>
      <c r="G84" s="30"/>
      <c r="H84" s="30"/>
      <c r="I84" s="78" t="n">
        <f aca="false">SUM(I81+I82+I83)</f>
        <v>1236.52430748</v>
      </c>
      <c r="J84" s="125"/>
      <c r="K84" s="142"/>
      <c r="L84" s="125"/>
      <c r="M84" s="125"/>
      <c r="N84" s="125"/>
      <c r="O84" s="125"/>
      <c r="P84" s="125"/>
      <c r="Q84" s="125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/>
      <c r="IL84" s="2"/>
      <c r="IM84" s="2"/>
      <c r="IN84" s="2"/>
      <c r="IO84" s="2"/>
      <c r="IP84" s="2"/>
      <c r="IQ84" s="2"/>
      <c r="IR84" s="2"/>
      <c r="IS84" s="2"/>
      <c r="IT84" s="2"/>
      <c r="IU84" s="2"/>
      <c r="IV84" s="2"/>
    </row>
    <row r="85" customFormat="false" ht="14.65" hidden="false" customHeight="true" outlineLevel="0" collapsed="false">
      <c r="A85" s="11"/>
      <c r="B85" s="11"/>
      <c r="C85" s="11"/>
      <c r="D85" s="11"/>
      <c r="E85" s="11"/>
      <c r="F85" s="11"/>
      <c r="G85" s="11"/>
      <c r="H85" s="11"/>
      <c r="I85" s="11"/>
      <c r="J85" s="125"/>
      <c r="K85" s="125"/>
      <c r="L85" s="125"/>
      <c r="M85" s="125"/>
      <c r="N85" s="125"/>
      <c r="O85" s="125"/>
      <c r="P85" s="125"/>
      <c r="Q85" s="125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</row>
    <row r="86" customFormat="false" ht="15" hidden="false" customHeight="false" outlineLevel="0" collapsed="false">
      <c r="A86" s="33" t="s">
        <v>93</v>
      </c>
      <c r="B86" s="33"/>
      <c r="C86" s="33"/>
      <c r="D86" s="33"/>
      <c r="E86" s="33"/>
      <c r="F86" s="33"/>
      <c r="G86" s="33"/>
      <c r="H86" s="33"/>
      <c r="I86" s="33"/>
      <c r="J86" s="125"/>
      <c r="K86" s="125"/>
      <c r="L86" s="125"/>
      <c r="M86" s="125"/>
      <c r="N86" s="125"/>
      <c r="O86" s="125"/>
      <c r="P86" s="125"/>
      <c r="Q86" s="125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</row>
    <row r="87" customFormat="false" ht="13.8" hidden="false" customHeight="false" outlineLevel="0" collapsed="false">
      <c r="A87" s="63" t="n">
        <v>3</v>
      </c>
      <c r="B87" s="63" t="s">
        <v>94</v>
      </c>
      <c r="C87" s="63"/>
      <c r="D87" s="63"/>
      <c r="E87" s="63"/>
      <c r="F87" s="63"/>
      <c r="G87" s="63"/>
      <c r="H87" s="63"/>
      <c r="I87" s="63" t="s">
        <v>95</v>
      </c>
      <c r="J87" s="125"/>
      <c r="K87" s="125"/>
      <c r="L87" s="125"/>
      <c r="M87" s="125"/>
      <c r="N87" s="125"/>
      <c r="O87" s="125"/>
      <c r="P87" s="125"/>
      <c r="Q87" s="125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2"/>
      <c r="IV87" s="2"/>
    </row>
    <row r="88" customFormat="false" ht="57.65" hidden="false" customHeight="true" outlineLevel="0" collapsed="false">
      <c r="A88" s="37" t="s">
        <v>7</v>
      </c>
      <c r="B88" s="3" t="s">
        <v>96</v>
      </c>
      <c r="C88" s="3"/>
      <c r="D88" s="3"/>
      <c r="E88" s="3"/>
      <c r="F88" s="3"/>
      <c r="G88" s="3"/>
      <c r="H88" s="3"/>
      <c r="I88" s="51" t="n">
        <f aca="false">ROUND((($I$33/12)+($I$40/12)+($I$33/12/12)+($I$41/12))*(30/30)*0.05,2)</f>
        <v>6.39</v>
      </c>
      <c r="J88" s="125"/>
      <c r="K88" s="125"/>
      <c r="L88" s="125"/>
      <c r="M88" s="125"/>
      <c r="N88" s="125"/>
      <c r="O88" s="125"/>
      <c r="P88" s="125"/>
      <c r="Q88" s="125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2"/>
      <c r="IV88" s="2"/>
    </row>
    <row r="89" customFormat="false" ht="12.8" hidden="false" customHeight="false" outlineLevel="0" collapsed="false">
      <c r="A89" s="37" t="s">
        <v>10</v>
      </c>
      <c r="B89" s="75" t="s">
        <v>97</v>
      </c>
      <c r="C89" s="75"/>
      <c r="D89" s="75"/>
      <c r="E89" s="75"/>
      <c r="F89" s="75"/>
      <c r="G89" s="75"/>
      <c r="H89" s="75"/>
      <c r="I89" s="51" t="n">
        <f aca="false">ROUND($I$88*H55,2)</f>
        <v>0.51</v>
      </c>
      <c r="J89" s="125"/>
      <c r="K89" s="125"/>
      <c r="L89" s="125"/>
      <c r="M89" s="125"/>
      <c r="N89" s="125"/>
      <c r="O89" s="125"/>
      <c r="P89" s="125"/>
      <c r="Q89" s="125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2"/>
      <c r="IV89" s="2"/>
    </row>
    <row r="90" customFormat="false" ht="28.25" hidden="false" customHeight="true" outlineLevel="0" collapsed="false">
      <c r="A90" s="37" t="s">
        <v>13</v>
      </c>
      <c r="B90" s="3" t="s">
        <v>98</v>
      </c>
      <c r="C90" s="3"/>
      <c r="D90" s="3"/>
      <c r="E90" s="3"/>
      <c r="F90" s="3"/>
      <c r="G90" s="3"/>
      <c r="H90" s="3"/>
      <c r="I90" s="51" t="n">
        <f aca="false">ROUND(((($I$33/30)*7)/$H$9)*1,2)</f>
        <v>24.91</v>
      </c>
      <c r="J90" s="125"/>
      <c r="K90" s="125"/>
      <c r="L90" s="125"/>
      <c r="M90" s="125"/>
      <c r="N90" s="125"/>
      <c r="O90" s="125"/>
      <c r="P90" s="125"/>
      <c r="Q90" s="125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  <c r="IT90" s="2"/>
      <c r="IU90" s="2"/>
      <c r="IV90" s="2"/>
    </row>
    <row r="91" customFormat="false" ht="24" hidden="false" customHeight="true" outlineLevel="0" collapsed="false">
      <c r="A91" s="37" t="s">
        <v>16</v>
      </c>
      <c r="B91" s="3" t="s">
        <v>99</v>
      </c>
      <c r="C91" s="3"/>
      <c r="D91" s="3"/>
      <c r="E91" s="3"/>
      <c r="F91" s="3"/>
      <c r="G91" s="3"/>
      <c r="H91" s="3"/>
      <c r="I91" s="51" t="n">
        <f aca="false">ROUND($H$56*I90,2)</f>
        <v>8.92</v>
      </c>
      <c r="J91" s="125"/>
      <c r="K91" s="125"/>
      <c r="L91" s="125"/>
      <c r="M91" s="125"/>
      <c r="N91" s="125"/>
      <c r="O91" s="125"/>
      <c r="P91" s="125"/>
      <c r="Q91" s="125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  <c r="IS91" s="2"/>
      <c r="IT91" s="2"/>
      <c r="IU91" s="2"/>
      <c r="IV91" s="2"/>
    </row>
    <row r="92" customFormat="false" ht="53" hidden="false" customHeight="true" outlineLevel="0" collapsed="false">
      <c r="A92" s="37" t="s">
        <v>64</v>
      </c>
      <c r="B92" s="3" t="s">
        <v>100</v>
      </c>
      <c r="C92" s="3"/>
      <c r="D92" s="3"/>
      <c r="E92" s="3"/>
      <c r="F92" s="3"/>
      <c r="G92" s="3"/>
      <c r="H92" s="80" t="n">
        <v>0.04</v>
      </c>
      <c r="I92" s="51" t="n">
        <f aca="false">ROUND($I$33*H92,2)</f>
        <v>51.23</v>
      </c>
      <c r="J92" s="125"/>
      <c r="K92" s="125"/>
      <c r="L92" s="125"/>
      <c r="M92" s="125"/>
      <c r="N92" s="125"/>
      <c r="O92" s="125"/>
      <c r="P92" s="125"/>
      <c r="Q92" s="125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  <c r="IS92" s="2"/>
      <c r="IT92" s="2"/>
      <c r="IU92" s="2"/>
      <c r="IV92" s="2"/>
    </row>
    <row r="93" customFormat="false" ht="12.8" hidden="false" customHeight="false" outlineLevel="0" collapsed="false">
      <c r="A93" s="43" t="s">
        <v>44</v>
      </c>
      <c r="B93" s="43"/>
      <c r="C93" s="43"/>
      <c r="D93" s="43"/>
      <c r="E93" s="43"/>
      <c r="F93" s="43"/>
      <c r="G93" s="43"/>
      <c r="H93" s="43"/>
      <c r="I93" s="57" t="n">
        <f aca="false">SUM(I88:I92)</f>
        <v>91.96</v>
      </c>
      <c r="J93" s="125"/>
      <c r="K93" s="125"/>
      <c r="L93" s="125"/>
      <c r="M93" s="125"/>
      <c r="N93" s="125"/>
      <c r="O93" s="125"/>
      <c r="P93" s="125"/>
      <c r="Q93" s="125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  <c r="IS93" s="2"/>
      <c r="IT93" s="2"/>
      <c r="IU93" s="2"/>
      <c r="IV93" s="2"/>
    </row>
    <row r="94" customFormat="false" ht="12.8" hidden="false" customHeight="false" outlineLevel="0" collapsed="false">
      <c r="A94" s="81"/>
      <c r="B94" s="81"/>
      <c r="C94" s="81"/>
      <c r="D94" s="81"/>
      <c r="E94" s="81"/>
      <c r="F94" s="81"/>
      <c r="G94" s="81"/>
      <c r="H94" s="81"/>
      <c r="I94" s="81"/>
      <c r="J94" s="125"/>
      <c r="K94" s="125"/>
      <c r="L94" s="125"/>
      <c r="M94" s="125"/>
      <c r="N94" s="125"/>
      <c r="O94" s="125"/>
      <c r="P94" s="125"/>
      <c r="Q94" s="125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2"/>
      <c r="IV94" s="2"/>
    </row>
    <row r="95" customFormat="false" ht="17.25" hidden="false" customHeight="true" outlineLevel="0" collapsed="false">
      <c r="A95" s="82" t="s">
        <v>101</v>
      </c>
      <c r="B95" s="82"/>
      <c r="C95" s="82"/>
      <c r="D95" s="82"/>
      <c r="E95" s="82"/>
      <c r="F95" s="82"/>
      <c r="G95" s="82"/>
      <c r="H95" s="82"/>
      <c r="I95" s="82"/>
      <c r="J95" s="125"/>
      <c r="K95" s="143"/>
      <c r="L95" s="143"/>
      <c r="M95" s="143"/>
      <c r="N95" s="143"/>
      <c r="O95" s="143"/>
      <c r="P95" s="143"/>
      <c r="Q95" s="143"/>
      <c r="R95" s="83"/>
      <c r="S95" s="83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  <c r="IS95" s="2"/>
      <c r="IT95" s="2"/>
      <c r="IU95" s="2"/>
      <c r="IV95" s="2"/>
    </row>
    <row r="96" customFormat="false" ht="41.5" hidden="false" customHeight="true" outlineLevel="0" collapsed="false">
      <c r="A96" s="46" t="s">
        <v>102</v>
      </c>
      <c r="B96" s="46"/>
      <c r="C96" s="46"/>
      <c r="D96" s="46"/>
      <c r="E96" s="46"/>
      <c r="F96" s="46"/>
      <c r="G96" s="46"/>
      <c r="H96" s="46"/>
      <c r="I96" s="46"/>
      <c r="J96" s="125"/>
      <c r="K96" s="143"/>
      <c r="L96" s="143"/>
      <c r="M96" s="143"/>
      <c r="N96" s="143"/>
      <c r="O96" s="143"/>
      <c r="P96" s="143"/>
      <c r="Q96" s="143"/>
      <c r="R96" s="83"/>
      <c r="S96" s="83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/>
      <c r="IL96" s="2"/>
      <c r="IM96" s="2"/>
      <c r="IN96" s="2"/>
      <c r="IO96" s="2"/>
      <c r="IP96" s="2"/>
      <c r="IQ96" s="2"/>
      <c r="IR96" s="2"/>
      <c r="IS96" s="2"/>
      <c r="IT96" s="2"/>
      <c r="IU96" s="2"/>
      <c r="IV96" s="2"/>
    </row>
    <row r="97" customFormat="false" ht="54.5" hidden="false" customHeight="true" outlineLevel="0" collapsed="false">
      <c r="A97" s="84" t="s">
        <v>103</v>
      </c>
      <c r="B97" s="84"/>
      <c r="C97" s="84"/>
      <c r="D97" s="84"/>
      <c r="E97" s="84"/>
      <c r="F97" s="84"/>
      <c r="G97" s="84"/>
      <c r="H97" s="84"/>
      <c r="I97" s="84"/>
      <c r="J97" s="144"/>
      <c r="K97" s="125"/>
      <c r="L97" s="125"/>
      <c r="M97" s="125"/>
      <c r="N97" s="125"/>
      <c r="O97" s="125"/>
      <c r="P97" s="125"/>
      <c r="Q97" s="125"/>
      <c r="R97" s="2"/>
      <c r="S97" s="2"/>
    </row>
    <row r="98" s="83" customFormat="true" ht="8.25" hidden="false" customHeight="true" outlineLevel="0" collapsed="false">
      <c r="A98" s="86"/>
      <c r="B98" s="86"/>
      <c r="C98" s="86"/>
      <c r="D98" s="86"/>
      <c r="E98" s="86"/>
      <c r="F98" s="86"/>
      <c r="G98" s="86"/>
      <c r="H98" s="86"/>
      <c r="I98" s="86"/>
      <c r="J98" s="143"/>
      <c r="K98" s="125"/>
      <c r="L98" s="125"/>
      <c r="M98" s="125"/>
      <c r="N98" s="125"/>
      <c r="O98" s="125"/>
      <c r="P98" s="125"/>
      <c r="Q98" s="125"/>
      <c r="R98" s="2"/>
      <c r="S98" s="2"/>
    </row>
    <row r="99" s="83" customFormat="true" ht="7.5" hidden="false" customHeight="true" outlineLevel="0" collapsed="false">
      <c r="A99" s="87"/>
      <c r="B99" s="87"/>
      <c r="C99" s="87"/>
      <c r="D99" s="87"/>
      <c r="E99" s="87"/>
      <c r="F99" s="87"/>
      <c r="G99" s="87"/>
      <c r="H99" s="87"/>
      <c r="I99" s="87"/>
      <c r="J99" s="143"/>
      <c r="K99" s="125"/>
      <c r="L99" s="125"/>
      <c r="M99" s="125"/>
      <c r="N99" s="125"/>
      <c r="O99" s="125"/>
      <c r="P99" s="125"/>
      <c r="Q99" s="125"/>
      <c r="R99" s="2"/>
      <c r="S99" s="2"/>
    </row>
    <row r="100" customFormat="false" ht="41" hidden="false" customHeight="true" outlineLevel="0" collapsed="false">
      <c r="A100" s="88" t="s">
        <v>104</v>
      </c>
      <c r="B100" s="89" t="n">
        <f aca="false">I33</f>
        <v>1280.87</v>
      </c>
      <c r="C100" s="88" t="s">
        <v>105</v>
      </c>
      <c r="D100" s="89" t="n">
        <f aca="false">I84 - I62 - I67</f>
        <v>779.14430748</v>
      </c>
      <c r="E100" s="90" t="s">
        <v>106</v>
      </c>
      <c r="F100" s="89" t="n">
        <f aca="false">I93</f>
        <v>91.96</v>
      </c>
      <c r="G100" s="91"/>
      <c r="H100" s="92" t="s">
        <v>107</v>
      </c>
      <c r="I100" s="93" t="n">
        <f aca="false">B100+D100+F100</f>
        <v>2151.97430748</v>
      </c>
      <c r="J100" s="125"/>
      <c r="K100" s="125"/>
      <c r="L100" s="125"/>
      <c r="M100" s="125"/>
      <c r="N100" s="125"/>
      <c r="O100" s="125"/>
      <c r="P100" s="125"/>
      <c r="Q100" s="125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  <c r="IL100" s="2"/>
      <c r="IM100" s="2"/>
      <c r="IN100" s="2"/>
      <c r="IO100" s="2"/>
      <c r="IP100" s="2"/>
      <c r="IQ100" s="2"/>
      <c r="IR100" s="2"/>
      <c r="IS100" s="2"/>
      <c r="IT100" s="2"/>
      <c r="IU100" s="2"/>
      <c r="IV100" s="2"/>
    </row>
    <row r="101" customFormat="false" ht="23" hidden="false" customHeight="true" outlineLevel="0" collapsed="false">
      <c r="A101" s="82" t="s">
        <v>108</v>
      </c>
      <c r="B101" s="82"/>
      <c r="C101" s="82"/>
      <c r="D101" s="82"/>
      <c r="E101" s="82"/>
      <c r="F101" s="82"/>
      <c r="G101" s="82"/>
      <c r="H101" s="82"/>
      <c r="I101" s="82"/>
      <c r="J101" s="125"/>
      <c r="K101" s="125"/>
      <c r="L101" s="125"/>
      <c r="M101" s="125"/>
      <c r="N101" s="125"/>
      <c r="O101" s="125"/>
      <c r="P101" s="125"/>
      <c r="Q101" s="125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/>
      <c r="IL101" s="2"/>
      <c r="IM101" s="2"/>
      <c r="IN101" s="2"/>
      <c r="IO101" s="2"/>
      <c r="IP101" s="2"/>
      <c r="IQ101" s="2"/>
      <c r="IR101" s="2"/>
      <c r="IS101" s="2"/>
      <c r="IT101" s="2"/>
      <c r="IU101" s="2"/>
      <c r="IV101" s="2"/>
    </row>
    <row r="102" customFormat="false" ht="17.35" hidden="false" customHeight="false" outlineLevel="0" collapsed="false">
      <c r="A102" s="94" t="s">
        <v>109</v>
      </c>
      <c r="B102" s="95" t="s">
        <v>110</v>
      </c>
      <c r="C102" s="95"/>
      <c r="D102" s="95"/>
      <c r="E102" s="95"/>
      <c r="F102" s="95"/>
      <c r="G102" s="95"/>
      <c r="H102" s="95"/>
      <c r="I102" s="96" t="s">
        <v>50</v>
      </c>
      <c r="J102" s="125"/>
      <c r="K102" s="125"/>
      <c r="L102" s="125"/>
      <c r="M102" s="125"/>
      <c r="N102" s="125"/>
      <c r="O102" s="125"/>
      <c r="P102" s="125"/>
      <c r="Q102" s="125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  <c r="IL102" s="2"/>
      <c r="IM102" s="2"/>
      <c r="IN102" s="2"/>
      <c r="IO102" s="2"/>
      <c r="IP102" s="2"/>
      <c r="IQ102" s="2"/>
      <c r="IR102" s="2"/>
      <c r="IS102" s="2"/>
      <c r="IT102" s="2"/>
      <c r="IU102" s="2"/>
      <c r="IV102" s="2"/>
    </row>
    <row r="103" customFormat="false" ht="52.5" hidden="false" customHeight="true" outlineLevel="0" collapsed="false">
      <c r="A103" s="97" t="s">
        <v>7</v>
      </c>
      <c r="B103" s="98" t="s">
        <v>111</v>
      </c>
      <c r="C103" s="98"/>
      <c r="D103" s="98"/>
      <c r="E103" s="98"/>
      <c r="F103" s="98"/>
      <c r="G103" s="98"/>
      <c r="H103" s="99" t="n">
        <v>0.09075</v>
      </c>
      <c r="I103" s="100" t="n">
        <f aca="false">ROUND($I$33*H103,2)</f>
        <v>116.24</v>
      </c>
      <c r="J103" s="125"/>
      <c r="K103" s="125"/>
      <c r="L103" s="125"/>
      <c r="M103" s="125"/>
      <c r="N103" s="125"/>
      <c r="O103" s="125"/>
      <c r="P103" s="125"/>
      <c r="Q103" s="125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/>
      <c r="IL103" s="2"/>
      <c r="IM103" s="2"/>
      <c r="IN103" s="2"/>
      <c r="IO103" s="2"/>
      <c r="IP103" s="2"/>
      <c r="IQ103" s="2"/>
      <c r="IR103" s="2"/>
      <c r="IS103" s="2"/>
      <c r="IT103" s="2"/>
      <c r="IU103" s="2"/>
      <c r="IV103" s="2"/>
    </row>
    <row r="104" customFormat="false" ht="27.9" hidden="false" customHeight="true" outlineLevel="0" collapsed="false">
      <c r="A104" s="97" t="s">
        <v>10</v>
      </c>
      <c r="B104" s="24" t="s">
        <v>112</v>
      </c>
      <c r="C104" s="24"/>
      <c r="D104" s="24"/>
      <c r="E104" s="24"/>
      <c r="F104" s="24"/>
      <c r="G104" s="24"/>
      <c r="H104" s="24"/>
      <c r="I104" s="100" t="n">
        <f aca="false">ROUND(((I100/30)*1)/12,2)</f>
        <v>5.98</v>
      </c>
      <c r="J104" s="125"/>
      <c r="K104" s="125"/>
      <c r="L104" s="125"/>
      <c r="M104" s="125"/>
      <c r="N104" s="125"/>
      <c r="O104" s="125"/>
      <c r="P104" s="125"/>
      <c r="Q104" s="125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  <c r="IH104" s="2"/>
      <c r="II104" s="2"/>
      <c r="IJ104" s="2"/>
      <c r="IK104" s="2"/>
      <c r="IL104" s="2"/>
      <c r="IM104" s="2"/>
      <c r="IN104" s="2"/>
      <c r="IO104" s="2"/>
      <c r="IP104" s="2"/>
      <c r="IQ104" s="2"/>
      <c r="IR104" s="2"/>
      <c r="IS104" s="2"/>
      <c r="IT104" s="2"/>
      <c r="IU104" s="2"/>
      <c r="IV104" s="2"/>
    </row>
    <row r="105" customFormat="false" ht="27.65" hidden="false" customHeight="true" outlineLevel="0" collapsed="false">
      <c r="A105" s="97" t="s">
        <v>13</v>
      </c>
      <c r="B105" s="24" t="s">
        <v>113</v>
      </c>
      <c r="C105" s="24"/>
      <c r="D105" s="24"/>
      <c r="E105" s="24"/>
      <c r="F105" s="24"/>
      <c r="G105" s="24"/>
      <c r="H105" s="24"/>
      <c r="I105" s="100" t="n">
        <f aca="false">ROUND(((I100/30)*5)/12*0.015,2)</f>
        <v>0.45</v>
      </c>
      <c r="J105" s="125"/>
      <c r="K105" s="125"/>
      <c r="L105" s="125"/>
      <c r="M105" s="125"/>
      <c r="N105" s="125"/>
      <c r="O105" s="125"/>
      <c r="P105" s="125"/>
      <c r="Q105" s="125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/>
      <c r="IL105" s="2"/>
      <c r="IM105" s="2"/>
      <c r="IN105" s="2"/>
      <c r="IO105" s="2"/>
      <c r="IP105" s="2"/>
      <c r="IQ105" s="2"/>
      <c r="IR105" s="2"/>
      <c r="IS105" s="2"/>
      <c r="IT105" s="2"/>
      <c r="IU105" s="2"/>
      <c r="IV105" s="2"/>
    </row>
    <row r="106" customFormat="false" ht="48.5" hidden="false" customHeight="true" outlineLevel="0" collapsed="false">
      <c r="A106" s="97" t="s">
        <v>16</v>
      </c>
      <c r="B106" s="24" t="s">
        <v>114</v>
      </c>
      <c r="C106" s="24"/>
      <c r="D106" s="24"/>
      <c r="E106" s="24"/>
      <c r="F106" s="24"/>
      <c r="G106" s="24"/>
      <c r="H106" s="24"/>
      <c r="I106" s="100" t="n">
        <f aca="false">ROUND((((I100/30)*15)/12)*0.0078,2)</f>
        <v>0.7</v>
      </c>
      <c r="J106" s="125"/>
      <c r="K106" s="125"/>
      <c r="L106" s="125"/>
      <c r="M106" s="125"/>
      <c r="N106" s="125"/>
      <c r="O106" s="125"/>
      <c r="P106" s="125"/>
      <c r="Q106" s="125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/>
      <c r="IL106" s="2"/>
      <c r="IM106" s="2"/>
      <c r="IN106" s="2"/>
      <c r="IO106" s="2"/>
      <c r="IP106" s="2"/>
      <c r="IQ106" s="2"/>
      <c r="IR106" s="2"/>
      <c r="IS106" s="2"/>
      <c r="IT106" s="2"/>
      <c r="IU106" s="2"/>
      <c r="IV106" s="2"/>
    </row>
    <row r="107" customFormat="false" ht="41" hidden="false" customHeight="true" outlineLevel="0" collapsed="false">
      <c r="A107" s="97" t="s">
        <v>64</v>
      </c>
      <c r="B107" s="24" t="s">
        <v>115</v>
      </c>
      <c r="C107" s="24"/>
      <c r="D107" s="24"/>
      <c r="E107" s="24"/>
      <c r="F107" s="24"/>
      <c r="G107" s="24"/>
      <c r="H107" s="24"/>
      <c r="I107" s="100" t="n">
        <f aca="false">ROUND(((((I33+I33/3) + (I56+I75-I62-I67+I93))*(4/12))/12)*0.02,2)</f>
        <v>1.35</v>
      </c>
      <c r="J107" s="125"/>
      <c r="K107" s="125"/>
      <c r="L107" s="125"/>
      <c r="M107" s="125"/>
      <c r="N107" s="125"/>
      <c r="O107" s="125"/>
      <c r="P107" s="125"/>
      <c r="Q107" s="125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  <c r="IH107" s="2"/>
      <c r="II107" s="2"/>
      <c r="IJ107" s="2"/>
      <c r="IK107" s="2"/>
      <c r="IL107" s="2"/>
      <c r="IM107" s="2"/>
      <c r="IN107" s="2"/>
      <c r="IO107" s="2"/>
      <c r="IP107" s="2"/>
      <c r="IQ107" s="2"/>
      <c r="IR107" s="2"/>
      <c r="IS107" s="2"/>
      <c r="IT107" s="2"/>
      <c r="IU107" s="2"/>
      <c r="IV107" s="2"/>
    </row>
    <row r="108" customFormat="false" ht="27.65" hidden="false" customHeight="true" outlineLevel="0" collapsed="false">
      <c r="A108" s="97" t="s">
        <v>42</v>
      </c>
      <c r="B108" s="24" t="s">
        <v>116</v>
      </c>
      <c r="C108" s="24"/>
      <c r="D108" s="24"/>
      <c r="E108" s="24"/>
      <c r="F108" s="24"/>
      <c r="G108" s="24"/>
      <c r="H108" s="24"/>
      <c r="I108" s="100" t="n">
        <f aca="false">ROUND((((I100/30)*3)/12),2)</f>
        <v>17.93</v>
      </c>
      <c r="J108" s="125"/>
      <c r="K108" s="125"/>
      <c r="L108" s="125"/>
      <c r="M108" s="125"/>
      <c r="N108" s="125"/>
      <c r="O108" s="125"/>
      <c r="P108" s="125"/>
      <c r="Q108" s="125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  <c r="IH108" s="2"/>
      <c r="II108" s="2"/>
      <c r="IJ108" s="2"/>
      <c r="IK108" s="2"/>
      <c r="IL108" s="2"/>
      <c r="IM108" s="2"/>
      <c r="IN108" s="2"/>
      <c r="IO108" s="2"/>
      <c r="IP108" s="2"/>
      <c r="IQ108" s="2"/>
      <c r="IR108" s="2"/>
      <c r="IS108" s="2"/>
      <c r="IT108" s="2"/>
      <c r="IU108" s="2"/>
      <c r="IV108" s="2"/>
    </row>
    <row r="109" customFormat="false" ht="17.35" hidden="false" customHeight="false" outlineLevel="0" collapsed="false">
      <c r="A109" s="101" t="s">
        <v>44</v>
      </c>
      <c r="B109" s="101"/>
      <c r="C109" s="101"/>
      <c r="D109" s="101"/>
      <c r="E109" s="101"/>
      <c r="F109" s="101"/>
      <c r="G109" s="101"/>
      <c r="H109" s="101"/>
      <c r="I109" s="102" t="n">
        <f aca="false">SUM(I103:I108)</f>
        <v>142.65</v>
      </c>
      <c r="J109" s="125"/>
      <c r="K109" s="125"/>
      <c r="L109" s="125"/>
      <c r="M109" s="125"/>
      <c r="N109" s="125"/>
      <c r="O109" s="125"/>
      <c r="P109" s="125"/>
      <c r="Q109" s="125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  <c r="HN109" s="2"/>
      <c r="HO109" s="2"/>
      <c r="HP109" s="2"/>
      <c r="HQ109" s="2"/>
      <c r="HR109" s="2"/>
      <c r="HS109" s="2"/>
      <c r="HT109" s="2"/>
      <c r="HU109" s="2"/>
      <c r="HV109" s="2"/>
      <c r="HW109" s="2"/>
      <c r="HX109" s="2"/>
      <c r="HY109" s="2"/>
      <c r="HZ109" s="2"/>
      <c r="IA109" s="2"/>
      <c r="IB109" s="2"/>
      <c r="IC109" s="2"/>
      <c r="ID109" s="2"/>
      <c r="IE109" s="2"/>
      <c r="IF109" s="2"/>
      <c r="IG109" s="2"/>
      <c r="IH109" s="2"/>
      <c r="II109" s="2"/>
      <c r="IJ109" s="2"/>
      <c r="IK109" s="2"/>
      <c r="IL109" s="2"/>
      <c r="IM109" s="2"/>
      <c r="IN109" s="2"/>
      <c r="IO109" s="2"/>
      <c r="IP109" s="2"/>
      <c r="IQ109" s="2"/>
      <c r="IR109" s="2"/>
      <c r="IS109" s="2"/>
      <c r="IT109" s="2"/>
      <c r="IU109" s="2"/>
      <c r="IV109" s="2"/>
    </row>
    <row r="110" customFormat="false" ht="12.8" hidden="false" customHeight="false" outlineLevel="0" collapsed="false">
      <c r="A110" s="81"/>
      <c r="B110" s="81"/>
      <c r="C110" s="81"/>
      <c r="D110" s="81"/>
      <c r="E110" s="81"/>
      <c r="F110" s="81"/>
      <c r="G110" s="81"/>
      <c r="H110" s="81"/>
      <c r="I110" s="81"/>
      <c r="J110" s="125"/>
      <c r="K110" s="125"/>
      <c r="L110" s="125"/>
      <c r="M110" s="125"/>
      <c r="N110" s="125"/>
      <c r="O110" s="125"/>
      <c r="P110" s="125"/>
      <c r="Q110" s="125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  <c r="HY110" s="2"/>
      <c r="HZ110" s="2"/>
      <c r="IA110" s="2"/>
      <c r="IB110" s="2"/>
      <c r="IC110" s="2"/>
      <c r="ID110" s="2"/>
      <c r="IE110" s="2"/>
      <c r="IF110" s="2"/>
      <c r="IG110" s="2"/>
      <c r="IH110" s="2"/>
      <c r="II110" s="2"/>
      <c r="IJ110" s="2"/>
      <c r="IK110" s="2"/>
      <c r="IL110" s="2"/>
      <c r="IM110" s="2"/>
      <c r="IN110" s="2"/>
      <c r="IO110" s="2"/>
      <c r="IP110" s="2"/>
      <c r="IQ110" s="2"/>
      <c r="IR110" s="2"/>
      <c r="IS110" s="2"/>
      <c r="IT110" s="2"/>
      <c r="IU110" s="2"/>
      <c r="IV110" s="2"/>
    </row>
    <row r="111" customFormat="false" ht="13.8" hidden="false" customHeight="false" outlineLevel="0" collapsed="false">
      <c r="A111" s="62" t="s">
        <v>117</v>
      </c>
      <c r="B111" s="62"/>
      <c r="C111" s="62"/>
      <c r="D111" s="62"/>
      <c r="E111" s="62"/>
      <c r="F111" s="62"/>
      <c r="G111" s="62"/>
      <c r="H111" s="62"/>
      <c r="I111" s="62"/>
      <c r="J111" s="125"/>
      <c r="K111" s="125"/>
      <c r="L111" s="125"/>
      <c r="M111" s="125"/>
      <c r="N111" s="125"/>
      <c r="O111" s="125"/>
      <c r="P111" s="125"/>
      <c r="Q111" s="125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  <c r="GQ111" s="2"/>
      <c r="GR111" s="2"/>
      <c r="GS111" s="2"/>
      <c r="GT111" s="2"/>
      <c r="GU111" s="2"/>
      <c r="GV111" s="2"/>
      <c r="GW111" s="2"/>
      <c r="GX111" s="2"/>
      <c r="GY111" s="2"/>
      <c r="GZ111" s="2"/>
      <c r="HA111" s="2"/>
      <c r="HB111" s="2"/>
      <c r="HC111" s="2"/>
      <c r="HD111" s="2"/>
      <c r="HE111" s="2"/>
      <c r="HF111" s="2"/>
      <c r="HG111" s="2"/>
      <c r="HH111" s="2"/>
      <c r="HI111" s="2"/>
      <c r="HJ111" s="2"/>
      <c r="HK111" s="2"/>
      <c r="HL111" s="2"/>
      <c r="HM111" s="2"/>
      <c r="HN111" s="2"/>
      <c r="HO111" s="2"/>
      <c r="HP111" s="2"/>
      <c r="HQ111" s="2"/>
      <c r="HR111" s="2"/>
      <c r="HS111" s="2"/>
      <c r="HT111" s="2"/>
      <c r="HU111" s="2"/>
      <c r="HV111" s="2"/>
      <c r="HW111" s="2"/>
      <c r="HX111" s="2"/>
      <c r="HY111" s="2"/>
      <c r="HZ111" s="2"/>
      <c r="IA111" s="2"/>
      <c r="IB111" s="2"/>
      <c r="IC111" s="2"/>
      <c r="ID111" s="2"/>
      <c r="IE111" s="2"/>
      <c r="IF111" s="2"/>
      <c r="IG111" s="2"/>
      <c r="IH111" s="2"/>
      <c r="II111" s="2"/>
      <c r="IJ111" s="2"/>
      <c r="IK111" s="2"/>
      <c r="IL111" s="2"/>
      <c r="IM111" s="2"/>
      <c r="IN111" s="2"/>
      <c r="IO111" s="2"/>
      <c r="IP111" s="2"/>
      <c r="IQ111" s="2"/>
      <c r="IR111" s="2"/>
      <c r="IS111" s="2"/>
      <c r="IT111" s="2"/>
      <c r="IU111" s="2"/>
      <c r="IV111" s="2"/>
    </row>
    <row r="112" customFormat="false" ht="13.8" hidden="false" customHeight="false" outlineLevel="0" collapsed="false">
      <c r="A112" s="63" t="s">
        <v>118</v>
      </c>
      <c r="B112" s="63" t="s">
        <v>119</v>
      </c>
      <c r="C112" s="63"/>
      <c r="D112" s="63"/>
      <c r="E112" s="63"/>
      <c r="F112" s="63"/>
      <c r="G112" s="63"/>
      <c r="H112" s="63"/>
      <c r="I112" s="103" t="s">
        <v>50</v>
      </c>
      <c r="J112" s="125"/>
      <c r="K112" s="125"/>
      <c r="L112" s="125"/>
      <c r="M112" s="125"/>
      <c r="N112" s="125"/>
      <c r="O112" s="125"/>
      <c r="P112" s="125"/>
      <c r="Q112" s="125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  <c r="HN112" s="2"/>
      <c r="HO112" s="2"/>
      <c r="HP112" s="2"/>
      <c r="HQ112" s="2"/>
      <c r="HR112" s="2"/>
      <c r="HS112" s="2"/>
      <c r="HT112" s="2"/>
      <c r="HU112" s="2"/>
      <c r="HV112" s="2"/>
      <c r="HW112" s="2"/>
      <c r="HX112" s="2"/>
      <c r="HY112" s="2"/>
      <c r="HZ112" s="2"/>
      <c r="IA112" s="2"/>
      <c r="IB112" s="2"/>
      <c r="IC112" s="2"/>
      <c r="ID112" s="2"/>
      <c r="IE112" s="2"/>
      <c r="IF112" s="2"/>
      <c r="IG112" s="2"/>
      <c r="IH112" s="2"/>
      <c r="II112" s="2"/>
      <c r="IJ112" s="2"/>
      <c r="IK112" s="2"/>
      <c r="IL112" s="2"/>
      <c r="IM112" s="2"/>
      <c r="IN112" s="2"/>
      <c r="IO112" s="2"/>
      <c r="IP112" s="2"/>
      <c r="IQ112" s="2"/>
      <c r="IR112" s="2"/>
      <c r="IS112" s="2"/>
      <c r="IT112" s="2"/>
      <c r="IU112" s="2"/>
      <c r="IV112" s="2"/>
    </row>
    <row r="113" customFormat="false" ht="12.8" hidden="false" customHeight="false" outlineLevel="0" collapsed="false">
      <c r="A113" s="37" t="s">
        <v>7</v>
      </c>
      <c r="B113" s="75" t="s">
        <v>120</v>
      </c>
      <c r="C113" s="75"/>
      <c r="D113" s="75"/>
      <c r="E113" s="75"/>
      <c r="F113" s="75"/>
      <c r="G113" s="75"/>
      <c r="H113" s="75"/>
      <c r="I113" s="51" t="n">
        <v>0</v>
      </c>
      <c r="J113" s="125"/>
      <c r="K113" s="125"/>
      <c r="L113" s="125"/>
      <c r="M113" s="125"/>
      <c r="N113" s="125"/>
      <c r="O113" s="125"/>
      <c r="P113" s="125"/>
      <c r="Q113" s="125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  <c r="GN113" s="2"/>
      <c r="GO113" s="2"/>
      <c r="GP113" s="2"/>
      <c r="GQ113" s="2"/>
      <c r="GR113" s="2"/>
      <c r="GS113" s="2"/>
      <c r="GT113" s="2"/>
      <c r="GU113" s="2"/>
      <c r="GV113" s="2"/>
      <c r="GW113" s="2"/>
      <c r="GX113" s="2"/>
      <c r="GY113" s="2"/>
      <c r="GZ113" s="2"/>
      <c r="HA113" s="2"/>
      <c r="HB113" s="2"/>
      <c r="HC113" s="2"/>
      <c r="HD113" s="2"/>
      <c r="HE113" s="2"/>
      <c r="HF113" s="2"/>
      <c r="HG113" s="2"/>
      <c r="HH113" s="2"/>
      <c r="HI113" s="2"/>
      <c r="HJ113" s="2"/>
      <c r="HK113" s="2"/>
      <c r="HL113" s="2"/>
      <c r="HM113" s="2"/>
      <c r="HN113" s="2"/>
      <c r="HO113" s="2"/>
      <c r="HP113" s="2"/>
      <c r="HQ113" s="2"/>
      <c r="HR113" s="2"/>
      <c r="HS113" s="2"/>
      <c r="HT113" s="2"/>
      <c r="HU113" s="2"/>
      <c r="HV113" s="2"/>
      <c r="HW113" s="2"/>
      <c r="HX113" s="2"/>
      <c r="HY113" s="2"/>
      <c r="HZ113" s="2"/>
      <c r="IA113" s="2"/>
      <c r="IB113" s="2"/>
      <c r="IC113" s="2"/>
      <c r="ID113" s="2"/>
      <c r="IE113" s="2"/>
      <c r="IF113" s="2"/>
      <c r="IG113" s="2"/>
      <c r="IH113" s="2"/>
      <c r="II113" s="2"/>
      <c r="IJ113" s="2"/>
      <c r="IK113" s="2"/>
      <c r="IL113" s="2"/>
      <c r="IM113" s="2"/>
      <c r="IN113" s="2"/>
      <c r="IO113" s="2"/>
      <c r="IP113" s="2"/>
      <c r="IQ113" s="2"/>
      <c r="IR113" s="2"/>
      <c r="IS113" s="2"/>
      <c r="IT113" s="2"/>
      <c r="IU113" s="2"/>
      <c r="IV113" s="2"/>
    </row>
    <row r="114" customFormat="false" ht="15" hidden="false" customHeight="false" outlineLevel="0" collapsed="false">
      <c r="A114" s="104" t="s">
        <v>44</v>
      </c>
      <c r="B114" s="104"/>
      <c r="C114" s="104"/>
      <c r="D114" s="104"/>
      <c r="E114" s="104"/>
      <c r="F114" s="104"/>
      <c r="G114" s="104"/>
      <c r="H114" s="104"/>
      <c r="I114" s="51" t="n">
        <v>0</v>
      </c>
      <c r="J114" s="125"/>
      <c r="K114" s="125"/>
      <c r="L114" s="125"/>
      <c r="M114" s="125"/>
      <c r="N114" s="125"/>
      <c r="O114" s="125"/>
      <c r="P114" s="125"/>
      <c r="Q114" s="125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/>
      <c r="IL114" s="2"/>
      <c r="IM114" s="2"/>
      <c r="IN114" s="2"/>
      <c r="IO114" s="2"/>
      <c r="IP114" s="2"/>
      <c r="IQ114" s="2"/>
      <c r="IR114" s="2"/>
      <c r="IS114" s="2"/>
      <c r="IT114" s="2"/>
      <c r="IU114" s="2"/>
      <c r="IV114" s="2"/>
    </row>
    <row r="115" customFormat="false" ht="14.65" hidden="false" customHeight="true" outlineLevel="0" collapsed="false">
      <c r="A115" s="81"/>
      <c r="B115" s="81"/>
      <c r="C115" s="81"/>
      <c r="D115" s="81"/>
      <c r="E115" s="81"/>
      <c r="F115" s="81"/>
      <c r="G115" s="81"/>
      <c r="H115" s="81"/>
      <c r="I115" s="81"/>
      <c r="J115" s="125"/>
      <c r="K115" s="125"/>
      <c r="L115" s="125"/>
      <c r="M115" s="125"/>
      <c r="N115" s="125"/>
      <c r="O115" s="125"/>
      <c r="P115" s="125"/>
      <c r="Q115" s="125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  <c r="GN115" s="2"/>
      <c r="GO115" s="2"/>
      <c r="GP115" s="2"/>
      <c r="GQ115" s="2"/>
      <c r="GR115" s="2"/>
      <c r="GS115" s="2"/>
      <c r="GT115" s="2"/>
      <c r="GU115" s="2"/>
      <c r="GV115" s="2"/>
      <c r="GW115" s="2"/>
      <c r="GX115" s="2"/>
      <c r="GY115" s="2"/>
      <c r="GZ115" s="2"/>
      <c r="HA115" s="2"/>
      <c r="HB115" s="2"/>
      <c r="HC115" s="2"/>
      <c r="HD115" s="2"/>
      <c r="HE115" s="2"/>
      <c r="HF115" s="2"/>
      <c r="HG115" s="2"/>
      <c r="HH115" s="2"/>
      <c r="HI115" s="2"/>
      <c r="HJ115" s="2"/>
      <c r="HK115" s="2"/>
      <c r="HL115" s="2"/>
      <c r="HM115" s="2"/>
      <c r="HN115" s="2"/>
      <c r="HO115" s="2"/>
      <c r="HP115" s="2"/>
      <c r="HQ115" s="2"/>
      <c r="HR115" s="2"/>
      <c r="HS115" s="2"/>
      <c r="HT115" s="2"/>
      <c r="HU115" s="2"/>
      <c r="HV115" s="2"/>
      <c r="HW115" s="2"/>
      <c r="HX115" s="2"/>
      <c r="HY115" s="2"/>
      <c r="HZ115" s="2"/>
      <c r="IA115" s="2"/>
      <c r="IB115" s="2"/>
      <c r="IC115" s="2"/>
      <c r="ID115" s="2"/>
      <c r="IE115" s="2"/>
      <c r="IF115" s="2"/>
      <c r="IG115" s="2"/>
      <c r="IH115" s="2"/>
      <c r="II115" s="2"/>
      <c r="IJ115" s="2"/>
      <c r="IK115" s="2"/>
      <c r="IL115" s="2"/>
      <c r="IM115" s="2"/>
      <c r="IN115" s="2"/>
      <c r="IO115" s="2"/>
      <c r="IP115" s="2"/>
      <c r="IQ115" s="2"/>
      <c r="IR115" s="2"/>
      <c r="IS115" s="2"/>
      <c r="IT115" s="2"/>
      <c r="IU115" s="2"/>
      <c r="IV115" s="2"/>
    </row>
    <row r="116" customFormat="false" ht="17.25" hidden="false" customHeight="true" outlineLevel="0" collapsed="false">
      <c r="A116" s="24" t="s">
        <v>121</v>
      </c>
      <c r="B116" s="24"/>
      <c r="C116" s="24"/>
      <c r="D116" s="24"/>
      <c r="E116" s="24"/>
      <c r="F116" s="24"/>
      <c r="G116" s="24"/>
      <c r="H116" s="24"/>
      <c r="I116" s="24"/>
      <c r="J116" s="125"/>
      <c r="K116" s="125"/>
      <c r="L116" s="125"/>
      <c r="M116" s="125"/>
      <c r="N116" s="125"/>
      <c r="O116" s="125"/>
      <c r="P116" s="125"/>
      <c r="Q116" s="125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2"/>
      <c r="IV116" s="2"/>
    </row>
    <row r="117" customFormat="false" ht="14.5" hidden="false" customHeight="false" outlineLevel="0" collapsed="false">
      <c r="A117" s="26" t="n">
        <v>4</v>
      </c>
      <c r="B117" s="63" t="s">
        <v>122</v>
      </c>
      <c r="C117" s="63"/>
      <c r="D117" s="63"/>
      <c r="E117" s="63"/>
      <c r="F117" s="63"/>
      <c r="G117" s="63"/>
      <c r="H117" s="63"/>
      <c r="I117" s="103" t="s">
        <v>50</v>
      </c>
      <c r="J117" s="125"/>
      <c r="K117" s="125"/>
      <c r="L117" s="125"/>
      <c r="M117" s="125"/>
      <c r="N117" s="125"/>
      <c r="O117" s="125"/>
      <c r="P117" s="125"/>
      <c r="Q117" s="125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  <c r="HS117" s="2"/>
      <c r="HT117" s="2"/>
      <c r="HU117" s="2"/>
      <c r="HV117" s="2"/>
      <c r="HW117" s="2"/>
      <c r="HX117" s="2"/>
      <c r="HY117" s="2"/>
      <c r="HZ117" s="2"/>
      <c r="IA117" s="2"/>
      <c r="IB117" s="2"/>
      <c r="IC117" s="2"/>
      <c r="ID117" s="2"/>
      <c r="IE117" s="2"/>
      <c r="IF117" s="2"/>
      <c r="IG117" s="2"/>
      <c r="IH117" s="2"/>
      <c r="II117" s="2"/>
      <c r="IJ117" s="2"/>
      <c r="IK117" s="2"/>
      <c r="IL117" s="2"/>
      <c r="IM117" s="2"/>
      <c r="IN117" s="2"/>
      <c r="IO117" s="2"/>
      <c r="IP117" s="2"/>
      <c r="IQ117" s="2"/>
      <c r="IR117" s="2"/>
      <c r="IS117" s="2"/>
      <c r="IT117" s="2"/>
      <c r="IU117" s="2"/>
      <c r="IV117" s="2"/>
    </row>
    <row r="118" customFormat="false" ht="13" hidden="false" customHeight="false" outlineLevel="0" collapsed="false">
      <c r="A118" s="6" t="s">
        <v>109</v>
      </c>
      <c r="B118" s="75" t="s">
        <v>110</v>
      </c>
      <c r="C118" s="75"/>
      <c r="D118" s="75"/>
      <c r="E118" s="75"/>
      <c r="F118" s="75"/>
      <c r="G118" s="75"/>
      <c r="H118" s="75"/>
      <c r="I118" s="51" t="n">
        <f aca="false">I109</f>
        <v>142.65</v>
      </c>
      <c r="J118" s="125"/>
      <c r="K118" s="125"/>
      <c r="L118" s="125"/>
      <c r="M118" s="125"/>
      <c r="N118" s="125"/>
      <c r="O118" s="125"/>
      <c r="P118" s="125"/>
      <c r="Q118" s="125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  <c r="GQ118" s="2"/>
      <c r="GR118" s="2"/>
      <c r="GS118" s="2"/>
      <c r="GT118" s="2"/>
      <c r="GU118" s="2"/>
      <c r="GV118" s="2"/>
      <c r="GW118" s="2"/>
      <c r="GX118" s="2"/>
      <c r="GY118" s="2"/>
      <c r="GZ118" s="2"/>
      <c r="HA118" s="2"/>
      <c r="HB118" s="2"/>
      <c r="HC118" s="2"/>
      <c r="HD118" s="2"/>
      <c r="HE118" s="2"/>
      <c r="HF118" s="2"/>
      <c r="HG118" s="2"/>
      <c r="HH118" s="2"/>
      <c r="HI118" s="2"/>
      <c r="HJ118" s="2"/>
      <c r="HK118" s="2"/>
      <c r="HL118" s="2"/>
      <c r="HM118" s="2"/>
      <c r="HN118" s="2"/>
      <c r="HO118" s="2"/>
      <c r="HP118" s="2"/>
      <c r="HQ118" s="2"/>
      <c r="HR118" s="2"/>
      <c r="HS118" s="2"/>
      <c r="HT118" s="2"/>
      <c r="HU118" s="2"/>
      <c r="HV118" s="2"/>
      <c r="HW118" s="2"/>
      <c r="HX118" s="2"/>
      <c r="HY118" s="2"/>
      <c r="HZ118" s="2"/>
      <c r="IA118" s="2"/>
      <c r="IB118" s="2"/>
      <c r="IC118" s="2"/>
      <c r="ID118" s="2"/>
      <c r="IE118" s="2"/>
      <c r="IF118" s="2"/>
      <c r="IG118" s="2"/>
      <c r="IH118" s="2"/>
      <c r="II118" s="2"/>
      <c r="IJ118" s="2"/>
      <c r="IK118" s="2"/>
      <c r="IL118" s="2"/>
      <c r="IM118" s="2"/>
      <c r="IN118" s="2"/>
      <c r="IO118" s="2"/>
      <c r="IP118" s="2"/>
      <c r="IQ118" s="2"/>
      <c r="IR118" s="2"/>
      <c r="IS118" s="2"/>
      <c r="IT118" s="2"/>
      <c r="IU118" s="2"/>
      <c r="IV118" s="2"/>
    </row>
    <row r="119" customFormat="false" ht="13" hidden="false" customHeight="false" outlineLevel="0" collapsed="false">
      <c r="A119" s="6" t="s">
        <v>118</v>
      </c>
      <c r="B119" s="75" t="s">
        <v>119</v>
      </c>
      <c r="C119" s="75"/>
      <c r="D119" s="75"/>
      <c r="E119" s="75"/>
      <c r="F119" s="75"/>
      <c r="G119" s="75"/>
      <c r="H119" s="75"/>
      <c r="I119" s="51" t="n">
        <f aca="false">I114</f>
        <v>0</v>
      </c>
      <c r="J119" s="125"/>
      <c r="K119" s="125"/>
      <c r="L119" s="125"/>
      <c r="M119" s="125"/>
      <c r="N119" s="125"/>
      <c r="O119" s="125"/>
      <c r="P119" s="125"/>
      <c r="Q119" s="125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  <c r="GE119" s="2"/>
      <c r="GF119" s="2"/>
      <c r="GG119" s="2"/>
      <c r="GH119" s="2"/>
      <c r="GI119" s="2"/>
      <c r="GJ119" s="2"/>
      <c r="GK119" s="2"/>
      <c r="GL119" s="2"/>
      <c r="GM119" s="2"/>
      <c r="GN119" s="2"/>
      <c r="GO119" s="2"/>
      <c r="GP119" s="2"/>
      <c r="GQ119" s="2"/>
      <c r="GR119" s="2"/>
      <c r="GS119" s="2"/>
      <c r="GT119" s="2"/>
      <c r="GU119" s="2"/>
      <c r="GV119" s="2"/>
      <c r="GW119" s="2"/>
      <c r="GX119" s="2"/>
      <c r="GY119" s="2"/>
      <c r="GZ119" s="2"/>
      <c r="HA119" s="2"/>
      <c r="HB119" s="2"/>
      <c r="HC119" s="2"/>
      <c r="HD119" s="2"/>
      <c r="HE119" s="2"/>
      <c r="HF119" s="2"/>
      <c r="HG119" s="2"/>
      <c r="HH119" s="2"/>
      <c r="HI119" s="2"/>
      <c r="HJ119" s="2"/>
      <c r="HK119" s="2"/>
      <c r="HL119" s="2"/>
      <c r="HM119" s="2"/>
      <c r="HN119" s="2"/>
      <c r="HO119" s="2"/>
      <c r="HP119" s="2"/>
      <c r="HQ119" s="2"/>
      <c r="HR119" s="2"/>
      <c r="HS119" s="2"/>
      <c r="HT119" s="2"/>
      <c r="HU119" s="2"/>
      <c r="HV119" s="2"/>
      <c r="HW119" s="2"/>
      <c r="HX119" s="2"/>
      <c r="HY119" s="2"/>
      <c r="HZ119" s="2"/>
      <c r="IA119" s="2"/>
      <c r="IB119" s="2"/>
      <c r="IC119" s="2"/>
      <c r="ID119" s="2"/>
      <c r="IE119" s="2"/>
      <c r="IF119" s="2"/>
      <c r="IG119" s="2"/>
      <c r="IH119" s="2"/>
      <c r="II119" s="2"/>
      <c r="IJ119" s="2"/>
      <c r="IK119" s="2"/>
      <c r="IL119" s="2"/>
      <c r="IM119" s="2"/>
      <c r="IN119" s="2"/>
      <c r="IO119" s="2"/>
      <c r="IP119" s="2"/>
      <c r="IQ119" s="2"/>
      <c r="IR119" s="2"/>
      <c r="IS119" s="2"/>
      <c r="IT119" s="2"/>
      <c r="IU119" s="2"/>
      <c r="IV119" s="2"/>
    </row>
    <row r="120" customFormat="false" ht="14.65" hidden="false" customHeight="true" outlineLevel="0" collapsed="false">
      <c r="A120" s="30" t="s">
        <v>44</v>
      </c>
      <c r="B120" s="30"/>
      <c r="C120" s="30"/>
      <c r="D120" s="30"/>
      <c r="E120" s="30"/>
      <c r="F120" s="30"/>
      <c r="G120" s="30"/>
      <c r="H120" s="30"/>
      <c r="I120" s="57" t="n">
        <f aca="false">SUM(I118+I119)</f>
        <v>142.65</v>
      </c>
      <c r="J120" s="125"/>
      <c r="K120" s="125"/>
      <c r="L120" s="125"/>
      <c r="M120" s="125"/>
      <c r="N120" s="125"/>
      <c r="O120" s="125"/>
      <c r="P120" s="125"/>
      <c r="Q120" s="125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2"/>
      <c r="IV120" s="2"/>
    </row>
    <row r="121" customFormat="false" ht="12.8" hidden="false" customHeight="false" outlineLevel="0" collapsed="false">
      <c r="A121" s="11"/>
      <c r="B121" s="11"/>
      <c r="C121" s="11"/>
      <c r="D121" s="11"/>
      <c r="E121" s="11"/>
      <c r="F121" s="11"/>
      <c r="G121" s="11"/>
      <c r="H121" s="11"/>
      <c r="I121" s="11"/>
      <c r="J121" s="125"/>
      <c r="K121" s="125"/>
      <c r="L121" s="125"/>
      <c r="M121" s="125"/>
      <c r="N121" s="125"/>
      <c r="O121" s="125"/>
      <c r="P121" s="125"/>
      <c r="Q121" s="125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  <c r="GJ121" s="2"/>
      <c r="GK121" s="2"/>
      <c r="GL121" s="2"/>
      <c r="GM121" s="2"/>
      <c r="GN121" s="2"/>
      <c r="GO121" s="2"/>
      <c r="GP121" s="2"/>
      <c r="GQ121" s="2"/>
      <c r="GR121" s="2"/>
      <c r="GS121" s="2"/>
      <c r="GT121" s="2"/>
      <c r="GU121" s="2"/>
      <c r="GV121" s="2"/>
      <c r="GW121" s="2"/>
      <c r="GX121" s="2"/>
      <c r="GY121" s="2"/>
      <c r="GZ121" s="2"/>
      <c r="HA121" s="2"/>
      <c r="HB121" s="2"/>
      <c r="HC121" s="2"/>
      <c r="HD121" s="2"/>
      <c r="HE121" s="2"/>
      <c r="HF121" s="2"/>
      <c r="HG121" s="2"/>
      <c r="HH121" s="2"/>
      <c r="HI121" s="2"/>
      <c r="HJ121" s="2"/>
      <c r="HK121" s="2"/>
      <c r="HL121" s="2"/>
      <c r="HM121" s="2"/>
      <c r="HN121" s="2"/>
      <c r="HO121" s="2"/>
      <c r="HP121" s="2"/>
      <c r="HQ121" s="2"/>
      <c r="HR121" s="2"/>
      <c r="HS121" s="2"/>
      <c r="HT121" s="2"/>
      <c r="HU121" s="2"/>
      <c r="HV121" s="2"/>
      <c r="HW121" s="2"/>
      <c r="HX121" s="2"/>
      <c r="HY121" s="2"/>
      <c r="HZ121" s="2"/>
      <c r="IA121" s="2"/>
      <c r="IB121" s="2"/>
      <c r="IC121" s="2"/>
      <c r="ID121" s="2"/>
      <c r="IE121" s="2"/>
      <c r="IF121" s="2"/>
      <c r="IG121" s="2"/>
      <c r="IH121" s="2"/>
      <c r="II121" s="2"/>
      <c r="IJ121" s="2"/>
      <c r="IK121" s="2"/>
      <c r="IL121" s="2"/>
      <c r="IM121" s="2"/>
      <c r="IN121" s="2"/>
      <c r="IO121" s="2"/>
      <c r="IP121" s="2"/>
      <c r="IQ121" s="2"/>
      <c r="IR121" s="2"/>
      <c r="IS121" s="2"/>
      <c r="IT121" s="2"/>
      <c r="IU121" s="2"/>
      <c r="IV121" s="2"/>
    </row>
    <row r="122" customFormat="false" ht="17.25" hidden="false" customHeight="true" outlineLevel="0" collapsed="false">
      <c r="A122" s="24" t="s">
        <v>123</v>
      </c>
      <c r="B122" s="24"/>
      <c r="C122" s="24"/>
      <c r="D122" s="24"/>
      <c r="E122" s="24"/>
      <c r="F122" s="24"/>
      <c r="G122" s="24"/>
      <c r="H122" s="24"/>
      <c r="I122" s="24"/>
      <c r="J122" s="125"/>
      <c r="K122" s="125"/>
      <c r="L122" s="125"/>
      <c r="M122" s="125"/>
      <c r="N122" s="125"/>
      <c r="O122" s="125"/>
      <c r="P122" s="125"/>
      <c r="Q122" s="125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  <c r="GF122" s="2"/>
      <c r="GG122" s="2"/>
      <c r="GH122" s="2"/>
      <c r="GI122" s="2"/>
      <c r="GJ122" s="2"/>
      <c r="GK122" s="2"/>
      <c r="GL122" s="2"/>
      <c r="GM122" s="2"/>
      <c r="GN122" s="2"/>
      <c r="GO122" s="2"/>
      <c r="GP122" s="2"/>
      <c r="GQ122" s="2"/>
      <c r="GR122" s="2"/>
      <c r="GS122" s="2"/>
      <c r="GT122" s="2"/>
      <c r="GU122" s="2"/>
      <c r="GV122" s="2"/>
      <c r="GW122" s="2"/>
      <c r="GX122" s="2"/>
      <c r="GY122" s="2"/>
      <c r="GZ122" s="2"/>
      <c r="HA122" s="2"/>
      <c r="HB122" s="2"/>
      <c r="HC122" s="2"/>
      <c r="HD122" s="2"/>
      <c r="HE122" s="2"/>
      <c r="HF122" s="2"/>
      <c r="HG122" s="2"/>
      <c r="HH122" s="2"/>
      <c r="HI122" s="2"/>
      <c r="HJ122" s="2"/>
      <c r="HK122" s="2"/>
      <c r="HL122" s="2"/>
      <c r="HM122" s="2"/>
      <c r="HN122" s="2"/>
      <c r="HO122" s="2"/>
      <c r="HP122" s="2"/>
      <c r="HQ122" s="2"/>
      <c r="HR122" s="2"/>
      <c r="HS122" s="2"/>
      <c r="HT122" s="2"/>
      <c r="HU122" s="2"/>
      <c r="HV122" s="2"/>
      <c r="HW122" s="2"/>
      <c r="HX122" s="2"/>
      <c r="HY122" s="2"/>
      <c r="HZ122" s="2"/>
      <c r="IA122" s="2"/>
      <c r="IB122" s="2"/>
      <c r="IC122" s="2"/>
      <c r="ID122" s="2"/>
      <c r="IE122" s="2"/>
      <c r="IF122" s="2"/>
      <c r="IG122" s="2"/>
      <c r="IH122" s="2"/>
      <c r="II122" s="2"/>
      <c r="IJ122" s="2"/>
      <c r="IK122" s="2"/>
      <c r="IL122" s="2"/>
      <c r="IM122" s="2"/>
      <c r="IN122" s="2"/>
      <c r="IO122" s="2"/>
      <c r="IP122" s="2"/>
      <c r="IQ122" s="2"/>
      <c r="IR122" s="2"/>
      <c r="IS122" s="2"/>
      <c r="IT122" s="2"/>
      <c r="IU122" s="2"/>
      <c r="IV122" s="2"/>
    </row>
    <row r="123" customFormat="false" ht="16.15" hidden="false" customHeight="true" outlineLevel="0" collapsed="false">
      <c r="A123" s="63" t="n">
        <v>5</v>
      </c>
      <c r="B123" s="26" t="s">
        <v>124</v>
      </c>
      <c r="C123" s="26"/>
      <c r="D123" s="26"/>
      <c r="E123" s="26"/>
      <c r="F123" s="26"/>
      <c r="G123" s="26"/>
      <c r="H123" s="26"/>
      <c r="I123" s="63" t="s">
        <v>50</v>
      </c>
      <c r="J123" s="125"/>
      <c r="K123" s="125"/>
      <c r="L123" s="125"/>
      <c r="M123" s="125"/>
      <c r="N123" s="125"/>
      <c r="O123" s="125"/>
      <c r="P123" s="125"/>
      <c r="Q123" s="125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  <c r="GN123" s="2"/>
      <c r="GO123" s="2"/>
      <c r="GP123" s="2"/>
      <c r="GQ123" s="2"/>
      <c r="GR123" s="2"/>
      <c r="GS123" s="2"/>
      <c r="GT123" s="2"/>
      <c r="GU123" s="2"/>
      <c r="GV123" s="2"/>
      <c r="GW123" s="2"/>
      <c r="GX123" s="2"/>
      <c r="GY123" s="2"/>
      <c r="GZ123" s="2"/>
      <c r="HA123" s="2"/>
      <c r="HB123" s="2"/>
      <c r="HC123" s="2"/>
      <c r="HD123" s="2"/>
      <c r="HE123" s="2"/>
      <c r="HF123" s="2"/>
      <c r="HG123" s="2"/>
      <c r="HH123" s="2"/>
      <c r="HI123" s="2"/>
      <c r="HJ123" s="2"/>
      <c r="HK123" s="2"/>
      <c r="HL123" s="2"/>
      <c r="HM123" s="2"/>
      <c r="HN123" s="2"/>
      <c r="HO123" s="2"/>
      <c r="HP123" s="2"/>
      <c r="HQ123" s="2"/>
      <c r="HR123" s="2"/>
      <c r="HS123" s="2"/>
      <c r="HT123" s="2"/>
      <c r="HU123" s="2"/>
      <c r="HV123" s="2"/>
      <c r="HW123" s="2"/>
      <c r="HX123" s="2"/>
      <c r="HY123" s="2"/>
      <c r="HZ123" s="2"/>
      <c r="IA123" s="2"/>
      <c r="IB123" s="2"/>
      <c r="IC123" s="2"/>
      <c r="ID123" s="2"/>
      <c r="IE123" s="2"/>
      <c r="IF123" s="2"/>
      <c r="IG123" s="2"/>
      <c r="IH123" s="2"/>
      <c r="II123" s="2"/>
      <c r="IJ123" s="2"/>
      <c r="IK123" s="2"/>
      <c r="IL123" s="2"/>
      <c r="IM123" s="2"/>
      <c r="IN123" s="2"/>
      <c r="IO123" s="2"/>
      <c r="IP123" s="2"/>
      <c r="IQ123" s="2"/>
      <c r="IR123" s="2"/>
      <c r="IS123" s="2"/>
      <c r="IT123" s="2"/>
      <c r="IU123" s="2"/>
      <c r="IV123" s="2"/>
    </row>
    <row r="124" customFormat="false" ht="14.65" hidden="false" customHeight="true" outlineLevel="0" collapsed="false">
      <c r="A124" s="37" t="s">
        <v>7</v>
      </c>
      <c r="B124" s="3" t="s">
        <v>125</v>
      </c>
      <c r="C124" s="3"/>
      <c r="D124" s="3"/>
      <c r="E124" s="3"/>
      <c r="F124" s="3"/>
      <c r="G124" s="3"/>
      <c r="H124" s="3"/>
      <c r="I124" s="51" t="n">
        <f aca="false">'[1]Uniformes e EPI'!D14</f>
        <v>29.4025</v>
      </c>
      <c r="J124" s="125"/>
      <c r="K124" s="125"/>
      <c r="L124" s="125"/>
      <c r="M124" s="125"/>
      <c r="N124" s="125"/>
      <c r="O124" s="125"/>
      <c r="P124" s="125"/>
      <c r="Q124" s="125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  <c r="GJ124" s="2"/>
      <c r="GK124" s="2"/>
      <c r="GL124" s="2"/>
      <c r="GM124" s="2"/>
      <c r="GN124" s="2"/>
      <c r="GO124" s="2"/>
      <c r="GP124" s="2"/>
      <c r="GQ124" s="2"/>
      <c r="GR124" s="2"/>
      <c r="GS124" s="2"/>
      <c r="GT124" s="2"/>
      <c r="GU124" s="2"/>
      <c r="GV124" s="2"/>
      <c r="GW124" s="2"/>
      <c r="GX124" s="2"/>
      <c r="GY124" s="2"/>
      <c r="GZ124" s="2"/>
      <c r="HA124" s="2"/>
      <c r="HB124" s="2"/>
      <c r="HC124" s="2"/>
      <c r="HD124" s="2"/>
      <c r="HE124" s="2"/>
      <c r="HF124" s="2"/>
      <c r="HG124" s="2"/>
      <c r="HH124" s="2"/>
      <c r="HI124" s="2"/>
      <c r="HJ124" s="2"/>
      <c r="HK124" s="2"/>
      <c r="HL124" s="2"/>
      <c r="HM124" s="2"/>
      <c r="HN124" s="2"/>
      <c r="HO124" s="2"/>
      <c r="HP124" s="2"/>
      <c r="HQ124" s="2"/>
      <c r="HR124" s="2"/>
      <c r="HS124" s="2"/>
      <c r="HT124" s="2"/>
      <c r="HU124" s="2"/>
      <c r="HV124" s="2"/>
      <c r="HW124" s="2"/>
      <c r="HX124" s="2"/>
      <c r="HY124" s="2"/>
      <c r="HZ124" s="2"/>
      <c r="IA124" s="2"/>
      <c r="IB124" s="2"/>
      <c r="IC124" s="2"/>
      <c r="ID124" s="2"/>
      <c r="IE124" s="2"/>
      <c r="IF124" s="2"/>
      <c r="IG124" s="2"/>
      <c r="IH124" s="2"/>
      <c r="II124" s="2"/>
      <c r="IJ124" s="2"/>
      <c r="IK124" s="2"/>
      <c r="IL124" s="2"/>
      <c r="IM124" s="2"/>
      <c r="IN124" s="2"/>
      <c r="IO124" s="2"/>
      <c r="IP124" s="2"/>
      <c r="IQ124" s="2"/>
      <c r="IR124" s="2"/>
      <c r="IS124" s="2"/>
      <c r="IT124" s="2"/>
      <c r="IU124" s="2"/>
      <c r="IV124" s="2"/>
    </row>
    <row r="125" customFormat="false" ht="14.65" hidden="false" customHeight="true" outlineLevel="0" collapsed="false">
      <c r="A125" s="37" t="s">
        <v>10</v>
      </c>
      <c r="B125" s="3" t="s">
        <v>126</v>
      </c>
      <c r="C125" s="3"/>
      <c r="D125" s="3"/>
      <c r="E125" s="3"/>
      <c r="F125" s="3"/>
      <c r="G125" s="3"/>
      <c r="H125" s="3"/>
      <c r="I125" s="74" t="n">
        <v>0</v>
      </c>
      <c r="J125" s="125"/>
      <c r="K125" s="125"/>
      <c r="L125" s="125"/>
      <c r="M125" s="125"/>
      <c r="N125" s="125"/>
      <c r="O125" s="125"/>
      <c r="P125" s="125"/>
      <c r="Q125" s="125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  <c r="GM125" s="2"/>
      <c r="GN125" s="2"/>
      <c r="GO125" s="2"/>
      <c r="GP125" s="2"/>
      <c r="GQ125" s="2"/>
      <c r="GR125" s="2"/>
      <c r="GS125" s="2"/>
      <c r="GT125" s="2"/>
      <c r="GU125" s="2"/>
      <c r="GV125" s="2"/>
      <c r="GW125" s="2"/>
      <c r="GX125" s="2"/>
      <c r="GY125" s="2"/>
      <c r="GZ125" s="2"/>
      <c r="HA125" s="2"/>
      <c r="HB125" s="2"/>
      <c r="HC125" s="2"/>
      <c r="HD125" s="2"/>
      <c r="HE125" s="2"/>
      <c r="HF125" s="2"/>
      <c r="HG125" s="2"/>
      <c r="HH125" s="2"/>
      <c r="HI125" s="2"/>
      <c r="HJ125" s="2"/>
      <c r="HK125" s="2"/>
      <c r="HL125" s="2"/>
      <c r="HM125" s="2"/>
      <c r="HN125" s="2"/>
      <c r="HO125" s="2"/>
      <c r="HP125" s="2"/>
      <c r="HQ125" s="2"/>
      <c r="HR125" s="2"/>
      <c r="HS125" s="2"/>
      <c r="HT125" s="2"/>
      <c r="HU125" s="2"/>
      <c r="HV125" s="2"/>
      <c r="HW125" s="2"/>
      <c r="HX125" s="2"/>
      <c r="HY125" s="2"/>
      <c r="HZ125" s="2"/>
      <c r="IA125" s="2"/>
      <c r="IB125" s="2"/>
      <c r="IC125" s="2"/>
      <c r="ID125" s="2"/>
      <c r="IE125" s="2"/>
      <c r="IF125" s="2"/>
      <c r="IG125" s="2"/>
      <c r="IH125" s="2"/>
      <c r="II125" s="2"/>
      <c r="IJ125" s="2"/>
      <c r="IK125" s="2"/>
      <c r="IL125" s="2"/>
      <c r="IM125" s="2"/>
      <c r="IN125" s="2"/>
      <c r="IO125" s="2"/>
      <c r="IP125" s="2"/>
      <c r="IQ125" s="2"/>
      <c r="IR125" s="2"/>
      <c r="IS125" s="2"/>
      <c r="IT125" s="2"/>
      <c r="IU125" s="2"/>
      <c r="IV125" s="2"/>
    </row>
    <row r="126" customFormat="false" ht="13" hidden="false" customHeight="false" outlineLevel="0" collapsed="false">
      <c r="A126" s="37" t="s">
        <v>13</v>
      </c>
      <c r="B126" s="75" t="s">
        <v>127</v>
      </c>
      <c r="C126" s="75"/>
      <c r="D126" s="75"/>
      <c r="E126" s="75"/>
      <c r="F126" s="75"/>
      <c r="G126" s="75"/>
      <c r="H126" s="75"/>
      <c r="I126" s="74" t="n">
        <v>0</v>
      </c>
      <c r="J126" s="125"/>
      <c r="K126" s="125"/>
      <c r="L126" s="125"/>
      <c r="M126" s="125"/>
      <c r="N126" s="125"/>
      <c r="O126" s="125"/>
      <c r="P126" s="125"/>
      <c r="Q126" s="125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  <c r="GM126" s="2"/>
      <c r="GN126" s="2"/>
      <c r="GO126" s="2"/>
      <c r="GP126" s="2"/>
      <c r="GQ126" s="2"/>
      <c r="GR126" s="2"/>
      <c r="GS126" s="2"/>
      <c r="GT126" s="2"/>
      <c r="GU126" s="2"/>
      <c r="GV126" s="2"/>
      <c r="GW126" s="2"/>
      <c r="GX126" s="2"/>
      <c r="GY126" s="2"/>
      <c r="GZ126" s="2"/>
      <c r="HA126" s="2"/>
      <c r="HB126" s="2"/>
      <c r="HC126" s="2"/>
      <c r="HD126" s="2"/>
      <c r="HE126" s="2"/>
      <c r="HF126" s="2"/>
      <c r="HG126" s="2"/>
      <c r="HH126" s="2"/>
      <c r="HI126" s="2"/>
      <c r="HJ126" s="2"/>
      <c r="HK126" s="2"/>
      <c r="HL126" s="2"/>
      <c r="HM126" s="2"/>
      <c r="HN126" s="2"/>
      <c r="HO126" s="2"/>
      <c r="HP126" s="2"/>
      <c r="HQ126" s="2"/>
      <c r="HR126" s="2"/>
      <c r="HS126" s="2"/>
      <c r="HT126" s="2"/>
      <c r="HU126" s="2"/>
      <c r="HV126" s="2"/>
      <c r="HW126" s="2"/>
      <c r="HX126" s="2"/>
      <c r="HY126" s="2"/>
      <c r="HZ126" s="2"/>
      <c r="IA126" s="2"/>
      <c r="IB126" s="2"/>
      <c r="IC126" s="2"/>
      <c r="ID126" s="2"/>
      <c r="IE126" s="2"/>
      <c r="IF126" s="2"/>
      <c r="IG126" s="2"/>
      <c r="IH126" s="2"/>
      <c r="II126" s="2"/>
      <c r="IJ126" s="2"/>
      <c r="IK126" s="2"/>
      <c r="IL126" s="2"/>
      <c r="IM126" s="2"/>
      <c r="IN126" s="2"/>
      <c r="IO126" s="2"/>
      <c r="IP126" s="2"/>
      <c r="IQ126" s="2"/>
      <c r="IR126" s="2"/>
      <c r="IS126" s="2"/>
      <c r="IT126" s="2"/>
      <c r="IU126" s="2"/>
      <c r="IV126" s="2"/>
    </row>
    <row r="127" customFormat="false" ht="14.65" hidden="false" customHeight="true" outlineLevel="0" collapsed="false">
      <c r="A127" s="37" t="s">
        <v>16</v>
      </c>
      <c r="B127" s="3" t="s">
        <v>128</v>
      </c>
      <c r="C127" s="3"/>
      <c r="D127" s="3"/>
      <c r="E127" s="3"/>
      <c r="F127" s="3"/>
      <c r="G127" s="3"/>
      <c r="H127" s="3"/>
      <c r="I127" s="74" t="s">
        <v>129</v>
      </c>
      <c r="J127" s="125"/>
      <c r="K127" s="125"/>
      <c r="L127" s="125"/>
      <c r="M127" s="125"/>
      <c r="N127" s="125"/>
      <c r="O127" s="125"/>
      <c r="P127" s="125"/>
      <c r="Q127" s="125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  <c r="GN127" s="2"/>
      <c r="GO127" s="2"/>
      <c r="GP127" s="2"/>
      <c r="GQ127" s="2"/>
      <c r="GR127" s="2"/>
      <c r="GS127" s="2"/>
      <c r="GT127" s="2"/>
      <c r="GU127" s="2"/>
      <c r="GV127" s="2"/>
      <c r="GW127" s="2"/>
      <c r="GX127" s="2"/>
      <c r="GY127" s="2"/>
      <c r="GZ127" s="2"/>
      <c r="HA127" s="2"/>
      <c r="HB127" s="2"/>
      <c r="HC127" s="2"/>
      <c r="HD127" s="2"/>
      <c r="HE127" s="2"/>
      <c r="HF127" s="2"/>
      <c r="HG127" s="2"/>
      <c r="HH127" s="2"/>
      <c r="HI127" s="2"/>
      <c r="HJ127" s="2"/>
      <c r="HK127" s="2"/>
      <c r="HL127" s="2"/>
      <c r="HM127" s="2"/>
      <c r="HN127" s="2"/>
      <c r="HO127" s="2"/>
      <c r="HP127" s="2"/>
      <c r="HQ127" s="2"/>
      <c r="HR127" s="2"/>
      <c r="HS127" s="2"/>
      <c r="HT127" s="2"/>
      <c r="HU127" s="2"/>
      <c r="HV127" s="2"/>
      <c r="HW127" s="2"/>
      <c r="HX127" s="2"/>
      <c r="HY127" s="2"/>
      <c r="HZ127" s="2"/>
      <c r="IA127" s="2"/>
      <c r="IB127" s="2"/>
      <c r="IC127" s="2"/>
      <c r="ID127" s="2"/>
      <c r="IE127" s="2"/>
      <c r="IF127" s="2"/>
      <c r="IG127" s="2"/>
      <c r="IH127" s="2"/>
      <c r="II127" s="2"/>
      <c r="IJ127" s="2"/>
      <c r="IK127" s="2"/>
      <c r="IL127" s="2"/>
      <c r="IM127" s="2"/>
      <c r="IN127" s="2"/>
      <c r="IO127" s="2"/>
      <c r="IP127" s="2"/>
      <c r="IQ127" s="2"/>
      <c r="IR127" s="2"/>
      <c r="IS127" s="2"/>
      <c r="IT127" s="2"/>
      <c r="IU127" s="2"/>
      <c r="IV127" s="2"/>
    </row>
    <row r="128" customFormat="false" ht="13" hidden="false" customHeight="false" outlineLevel="0" collapsed="false">
      <c r="A128" s="43" t="s">
        <v>44</v>
      </c>
      <c r="B128" s="43"/>
      <c r="C128" s="43"/>
      <c r="D128" s="43"/>
      <c r="E128" s="43"/>
      <c r="F128" s="43"/>
      <c r="G128" s="43"/>
      <c r="H128" s="43"/>
      <c r="I128" s="78" t="n">
        <f aca="false">SUM(I124:I127)</f>
        <v>29.4025</v>
      </c>
      <c r="J128" s="125"/>
      <c r="K128" s="125"/>
      <c r="L128" s="125"/>
      <c r="M128" s="125"/>
      <c r="N128" s="125"/>
      <c r="O128" s="125"/>
      <c r="P128" s="125"/>
      <c r="Q128" s="125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 s="2"/>
      <c r="HK128" s="2"/>
      <c r="HL128" s="2"/>
      <c r="HM128" s="2"/>
      <c r="HN128" s="2"/>
      <c r="HO128" s="2"/>
      <c r="HP128" s="2"/>
      <c r="HQ128" s="2"/>
      <c r="HR128" s="2"/>
      <c r="HS128" s="2"/>
      <c r="HT128" s="2"/>
      <c r="HU128" s="2"/>
      <c r="HV128" s="2"/>
      <c r="HW128" s="2"/>
      <c r="HX128" s="2"/>
      <c r="HY128" s="2"/>
      <c r="HZ128" s="2"/>
      <c r="IA128" s="2"/>
      <c r="IB128" s="2"/>
      <c r="IC128" s="2"/>
      <c r="ID128" s="2"/>
      <c r="IE128" s="2"/>
      <c r="IF128" s="2"/>
      <c r="IG128" s="2"/>
      <c r="IH128" s="2"/>
      <c r="II128" s="2"/>
      <c r="IJ128" s="2"/>
      <c r="IK128" s="2"/>
      <c r="IL128" s="2"/>
      <c r="IM128" s="2"/>
      <c r="IN128" s="2"/>
      <c r="IO128" s="2"/>
      <c r="IP128" s="2"/>
      <c r="IQ128" s="2"/>
      <c r="IR128" s="2"/>
      <c r="IS128" s="2"/>
      <c r="IT128" s="2"/>
      <c r="IU128" s="2"/>
      <c r="IV128" s="2"/>
    </row>
    <row r="129" customFormat="false" ht="12.8" hidden="false" customHeight="false" outlineLevel="0" collapsed="false">
      <c r="A129" s="11"/>
      <c r="B129" s="11"/>
      <c r="C129" s="11"/>
      <c r="D129" s="11"/>
      <c r="E129" s="11"/>
      <c r="F129" s="11"/>
      <c r="G129" s="11"/>
      <c r="H129" s="11"/>
      <c r="I129" s="11"/>
      <c r="J129" s="125"/>
      <c r="K129" s="125"/>
      <c r="L129" s="125"/>
      <c r="M129" s="125"/>
      <c r="N129" s="125"/>
      <c r="O129" s="125"/>
      <c r="P129" s="125"/>
      <c r="Q129" s="125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  <c r="GO129" s="2"/>
      <c r="GP129" s="2"/>
      <c r="GQ129" s="2"/>
      <c r="GR129" s="2"/>
      <c r="GS129" s="2"/>
      <c r="GT129" s="2"/>
      <c r="GU129" s="2"/>
      <c r="GV129" s="2"/>
      <c r="GW129" s="2"/>
      <c r="GX129" s="2"/>
      <c r="GY129" s="2"/>
      <c r="GZ129" s="2"/>
      <c r="HA129" s="2"/>
      <c r="HB129" s="2"/>
      <c r="HC129" s="2"/>
      <c r="HD129" s="2"/>
      <c r="HE129" s="2"/>
      <c r="HF129" s="2"/>
      <c r="HG129" s="2"/>
      <c r="HH129" s="2"/>
      <c r="HI129" s="2"/>
      <c r="HJ129" s="2"/>
      <c r="HK129" s="2"/>
      <c r="HL129" s="2"/>
      <c r="HM129" s="2"/>
      <c r="HN129" s="2"/>
      <c r="HO129" s="2"/>
      <c r="HP129" s="2"/>
      <c r="HQ129" s="2"/>
      <c r="HR129" s="2"/>
      <c r="HS129" s="2"/>
      <c r="HT129" s="2"/>
      <c r="HU129" s="2"/>
      <c r="HV129" s="2"/>
      <c r="HW129" s="2"/>
      <c r="HX129" s="2"/>
      <c r="HY129" s="2"/>
      <c r="HZ129" s="2"/>
      <c r="IA129" s="2"/>
      <c r="IB129" s="2"/>
      <c r="IC129" s="2"/>
      <c r="ID129" s="2"/>
      <c r="IE129" s="2"/>
      <c r="IF129" s="2"/>
      <c r="IG129" s="2"/>
      <c r="IH129" s="2"/>
      <c r="II129" s="2"/>
      <c r="IJ129" s="2"/>
      <c r="IK129" s="2"/>
      <c r="IL129" s="2"/>
      <c r="IM129" s="2"/>
      <c r="IN129" s="2"/>
      <c r="IO129" s="2"/>
      <c r="IP129" s="2"/>
      <c r="IQ129" s="2"/>
      <c r="IR129" s="2"/>
      <c r="IS129" s="2"/>
      <c r="IT129" s="2"/>
      <c r="IU129" s="2"/>
      <c r="IV129" s="2"/>
    </row>
    <row r="130" customFormat="false" ht="12.8" hidden="false" customHeight="false" outlineLevel="0" collapsed="false">
      <c r="A130" s="105" t="s">
        <v>130</v>
      </c>
      <c r="B130" s="105"/>
      <c r="C130" s="105"/>
      <c r="D130" s="105"/>
      <c r="E130" s="105"/>
      <c r="F130" s="105"/>
      <c r="G130" s="105"/>
      <c r="H130" s="105"/>
      <c r="I130" s="105"/>
      <c r="J130" s="125"/>
      <c r="K130" s="125"/>
      <c r="L130" s="125"/>
      <c r="M130" s="125"/>
      <c r="N130" s="125"/>
      <c r="O130" s="125"/>
      <c r="P130" s="125"/>
      <c r="Q130" s="125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  <c r="HY130" s="2"/>
      <c r="HZ130" s="2"/>
      <c r="IA130" s="2"/>
      <c r="IB130" s="2"/>
      <c r="IC130" s="2"/>
      <c r="ID130" s="2"/>
      <c r="IE130" s="2"/>
      <c r="IF130" s="2"/>
      <c r="IG130" s="2"/>
      <c r="IH130" s="2"/>
      <c r="II130" s="2"/>
      <c r="IJ130" s="2"/>
      <c r="IK130" s="2"/>
      <c r="IL130" s="2"/>
      <c r="IM130" s="2"/>
      <c r="IN130" s="2"/>
      <c r="IO130" s="2"/>
      <c r="IP130" s="2"/>
      <c r="IQ130" s="2"/>
      <c r="IR130" s="2"/>
      <c r="IS130" s="2"/>
      <c r="IT130" s="2"/>
      <c r="IU130" s="2"/>
      <c r="IV130" s="2"/>
    </row>
    <row r="131" customFormat="false" ht="17.35" hidden="false" customHeight="false" outlineLevel="0" collapsed="false">
      <c r="A131" s="106"/>
      <c r="B131" s="107"/>
      <c r="C131" s="107"/>
      <c r="D131" s="107"/>
      <c r="E131" s="107"/>
      <c r="F131" s="107"/>
      <c r="G131" s="107"/>
      <c r="H131" s="107"/>
      <c r="I131" s="108"/>
      <c r="J131" s="125"/>
      <c r="K131" s="125"/>
      <c r="L131" s="125"/>
      <c r="M131" s="125"/>
      <c r="N131" s="125"/>
      <c r="O131" s="125"/>
      <c r="P131" s="125"/>
      <c r="Q131" s="125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  <c r="HJ131" s="2"/>
      <c r="HK131" s="2"/>
      <c r="HL131" s="2"/>
      <c r="HM131" s="2"/>
      <c r="HN131" s="2"/>
      <c r="HO131" s="2"/>
      <c r="HP131" s="2"/>
      <c r="HQ131" s="2"/>
      <c r="HR131" s="2"/>
      <c r="HS131" s="2"/>
      <c r="HT131" s="2"/>
      <c r="HU131" s="2"/>
      <c r="HV131" s="2"/>
      <c r="HW131" s="2"/>
      <c r="HX131" s="2"/>
      <c r="HY131" s="2"/>
      <c r="HZ131" s="2"/>
      <c r="IA131" s="2"/>
      <c r="IB131" s="2"/>
      <c r="IC131" s="2"/>
      <c r="ID131" s="2"/>
      <c r="IE131" s="2"/>
      <c r="IF131" s="2"/>
      <c r="IG131" s="2"/>
      <c r="IH131" s="2"/>
      <c r="II131" s="2"/>
      <c r="IJ131" s="2"/>
      <c r="IK131" s="2"/>
      <c r="IL131" s="2"/>
      <c r="IM131" s="2"/>
      <c r="IN131" s="2"/>
      <c r="IO131" s="2"/>
      <c r="IP131" s="2"/>
      <c r="IQ131" s="2"/>
      <c r="IR131" s="2"/>
      <c r="IS131" s="2"/>
      <c r="IT131" s="2"/>
      <c r="IU131" s="2"/>
      <c r="IV131" s="2"/>
    </row>
    <row r="132" customFormat="false" ht="15" hidden="false" customHeight="false" outlineLevel="0" collapsed="false">
      <c r="A132" s="33" t="s">
        <v>131</v>
      </c>
      <c r="B132" s="33"/>
      <c r="C132" s="33"/>
      <c r="D132" s="33"/>
      <c r="E132" s="33"/>
      <c r="F132" s="33"/>
      <c r="G132" s="33"/>
      <c r="H132" s="33"/>
      <c r="I132" s="33"/>
      <c r="J132" s="125"/>
      <c r="K132" s="125"/>
      <c r="L132" s="125"/>
      <c r="M132" s="125"/>
      <c r="N132" s="125"/>
      <c r="O132" s="125"/>
      <c r="P132" s="125"/>
      <c r="Q132" s="125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  <c r="IF132" s="2"/>
      <c r="IG132" s="2"/>
      <c r="IH132" s="2"/>
      <c r="II132" s="2"/>
      <c r="IJ132" s="2"/>
      <c r="IK132" s="2"/>
      <c r="IL132" s="2"/>
      <c r="IM132" s="2"/>
      <c r="IN132" s="2"/>
      <c r="IO132" s="2"/>
      <c r="IP132" s="2"/>
      <c r="IQ132" s="2"/>
      <c r="IR132" s="2"/>
      <c r="IS132" s="2"/>
      <c r="IT132" s="2"/>
      <c r="IU132" s="2"/>
      <c r="IV132" s="2"/>
    </row>
    <row r="133" customFormat="false" ht="27" hidden="false" customHeight="false" outlineLevel="0" collapsed="false">
      <c r="A133" s="63" t="n">
        <v>6</v>
      </c>
      <c r="B133" s="63" t="s">
        <v>132</v>
      </c>
      <c r="C133" s="63"/>
      <c r="D133" s="63"/>
      <c r="E133" s="63"/>
      <c r="F133" s="63"/>
      <c r="G133" s="63"/>
      <c r="H133" s="26" t="s">
        <v>57</v>
      </c>
      <c r="I133" s="109" t="s">
        <v>40</v>
      </c>
      <c r="J133" s="125"/>
      <c r="K133" s="125"/>
      <c r="L133" s="125"/>
      <c r="M133" s="125"/>
      <c r="N133" s="125"/>
      <c r="O133" s="125"/>
      <c r="P133" s="125"/>
      <c r="Q133" s="125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  <c r="GE133" s="2"/>
      <c r="GF133" s="2"/>
      <c r="GG133" s="2"/>
      <c r="GH133" s="2"/>
      <c r="GI133" s="2"/>
      <c r="GJ133" s="2"/>
      <c r="GK133" s="2"/>
      <c r="GL133" s="2"/>
      <c r="GM133" s="2"/>
      <c r="GN133" s="2"/>
      <c r="GO133" s="2"/>
      <c r="GP133" s="2"/>
      <c r="GQ133" s="2"/>
      <c r="GR133" s="2"/>
      <c r="GS133" s="2"/>
      <c r="GT133" s="2"/>
      <c r="GU133" s="2"/>
      <c r="GV133" s="2"/>
      <c r="GW133" s="2"/>
      <c r="GX133" s="2"/>
      <c r="GY133" s="2"/>
      <c r="GZ133" s="2"/>
      <c r="HA133" s="2"/>
      <c r="HB133" s="2"/>
      <c r="HC133" s="2"/>
      <c r="HD133" s="2"/>
      <c r="HE133" s="2"/>
      <c r="HF133" s="2"/>
      <c r="HG133" s="2"/>
      <c r="HH133" s="2"/>
      <c r="HI133" s="2"/>
      <c r="HJ133" s="2"/>
      <c r="HK133" s="2"/>
      <c r="HL133" s="2"/>
      <c r="HM133" s="2"/>
      <c r="HN133" s="2"/>
      <c r="HO133" s="2"/>
      <c r="HP133" s="2"/>
      <c r="HQ133" s="2"/>
      <c r="HR133" s="2"/>
      <c r="HS133" s="2"/>
      <c r="HT133" s="2"/>
      <c r="HU133" s="2"/>
      <c r="HV133" s="2"/>
      <c r="HW133" s="2"/>
      <c r="HX133" s="2"/>
      <c r="HY133" s="2"/>
      <c r="HZ133" s="2"/>
      <c r="IA133" s="2"/>
      <c r="IB133" s="2"/>
      <c r="IC133" s="2"/>
      <c r="ID133" s="2"/>
      <c r="IE133" s="2"/>
      <c r="IF133" s="2"/>
      <c r="IG133" s="2"/>
      <c r="IH133" s="2"/>
      <c r="II133" s="2"/>
      <c r="IJ133" s="2"/>
      <c r="IK133" s="2"/>
      <c r="IL133" s="2"/>
      <c r="IM133" s="2"/>
      <c r="IN133" s="2"/>
      <c r="IO133" s="2"/>
      <c r="IP133" s="2"/>
      <c r="IQ133" s="2"/>
      <c r="IR133" s="2"/>
      <c r="IS133" s="2"/>
      <c r="IT133" s="2"/>
      <c r="IU133" s="2"/>
      <c r="IV133" s="2"/>
    </row>
    <row r="134" customFormat="false" ht="70.5" hidden="false" customHeight="true" outlineLevel="0" collapsed="false">
      <c r="A134" s="110" t="s">
        <v>133</v>
      </c>
      <c r="B134" s="110"/>
      <c r="C134" s="110"/>
      <c r="D134" s="110"/>
      <c r="E134" s="110"/>
      <c r="F134" s="110"/>
      <c r="G134" s="110"/>
      <c r="H134" s="111" t="s">
        <v>77</v>
      </c>
      <c r="I134" s="112" t="n">
        <f aca="false">SUM(I33+I84+I93+I120+I128)</f>
        <v>2781.40680748</v>
      </c>
      <c r="J134" s="125"/>
      <c r="K134" s="125"/>
      <c r="L134" s="125"/>
      <c r="M134" s="125"/>
      <c r="N134" s="125"/>
      <c r="O134" s="125"/>
      <c r="P134" s="125"/>
      <c r="Q134" s="125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  <c r="FG134" s="2"/>
      <c r="FH134" s="2"/>
      <c r="FI134" s="2"/>
      <c r="FJ134" s="2"/>
      <c r="FK134" s="2"/>
      <c r="FL134" s="2"/>
      <c r="FM134" s="2"/>
      <c r="FN134" s="2"/>
      <c r="FO134" s="2"/>
      <c r="FP134" s="2"/>
      <c r="FQ134" s="2"/>
      <c r="FR134" s="2"/>
      <c r="FS134" s="2"/>
      <c r="FT134" s="2"/>
      <c r="FU134" s="2"/>
      <c r="FV134" s="2"/>
      <c r="FW134" s="2"/>
      <c r="FX134" s="2"/>
      <c r="FY134" s="2"/>
      <c r="FZ134" s="2"/>
      <c r="GA134" s="2"/>
      <c r="GB134" s="2"/>
      <c r="GC134" s="2"/>
      <c r="GD134" s="2"/>
      <c r="GE134" s="2"/>
      <c r="GF134" s="2"/>
      <c r="GG134" s="2"/>
      <c r="GH134" s="2"/>
      <c r="GI134" s="2"/>
      <c r="GJ134" s="2"/>
      <c r="GK134" s="2"/>
      <c r="GL134" s="2"/>
      <c r="GM134" s="2"/>
      <c r="GN134" s="2"/>
      <c r="GO134" s="2"/>
      <c r="GP134" s="2"/>
      <c r="GQ134" s="2"/>
      <c r="GR134" s="2"/>
      <c r="GS134" s="2"/>
      <c r="GT134" s="2"/>
      <c r="GU134" s="2"/>
      <c r="GV134" s="2"/>
      <c r="GW134" s="2"/>
      <c r="GX134" s="2"/>
      <c r="GY134" s="2"/>
      <c r="GZ134" s="2"/>
      <c r="HA134" s="2"/>
      <c r="HB134" s="2"/>
      <c r="HC134" s="2"/>
      <c r="HD134" s="2"/>
      <c r="HE134" s="2"/>
      <c r="HF134" s="2"/>
      <c r="HG134" s="2"/>
      <c r="HH134" s="2"/>
      <c r="HI134" s="2"/>
      <c r="HJ134" s="2"/>
      <c r="HK134" s="2"/>
      <c r="HL134" s="2"/>
      <c r="HM134" s="2"/>
      <c r="HN134" s="2"/>
      <c r="HO134" s="2"/>
      <c r="HP134" s="2"/>
      <c r="HQ134" s="2"/>
      <c r="HR134" s="2"/>
      <c r="HS134" s="2"/>
      <c r="HT134" s="2"/>
      <c r="HU134" s="2"/>
      <c r="HV134" s="2"/>
      <c r="HW134" s="2"/>
      <c r="HX134" s="2"/>
      <c r="HY134" s="2"/>
      <c r="HZ134" s="2"/>
      <c r="IA134" s="2"/>
      <c r="IB134" s="2"/>
      <c r="IC134" s="2"/>
      <c r="ID134" s="2"/>
      <c r="IE134" s="2"/>
      <c r="IF134" s="2"/>
      <c r="IG134" s="2"/>
      <c r="IH134" s="2"/>
      <c r="II134" s="2"/>
      <c r="IJ134" s="2"/>
      <c r="IK134" s="2"/>
      <c r="IL134" s="2"/>
      <c r="IM134" s="2"/>
      <c r="IN134" s="2"/>
      <c r="IO134" s="2"/>
      <c r="IP134" s="2"/>
      <c r="IQ134" s="2"/>
      <c r="IR134" s="2"/>
      <c r="IS134" s="2"/>
      <c r="IT134" s="2"/>
      <c r="IU134" s="2"/>
      <c r="IV134" s="2"/>
    </row>
    <row r="135" customFormat="false" ht="15" hidden="false" customHeight="false" outlineLevel="0" collapsed="false">
      <c r="A135" s="113" t="s">
        <v>7</v>
      </c>
      <c r="B135" s="33" t="s">
        <v>134</v>
      </c>
      <c r="C135" s="33"/>
      <c r="D135" s="33"/>
      <c r="E135" s="33"/>
      <c r="F135" s="33"/>
      <c r="G135" s="33"/>
      <c r="H135" s="50" t="n">
        <v>0.05</v>
      </c>
      <c r="I135" s="51" t="n">
        <f aca="false">ROUND(H135*I134,2)</f>
        <v>139.07</v>
      </c>
      <c r="J135" s="125"/>
      <c r="K135" s="125"/>
      <c r="L135" s="125"/>
      <c r="M135" s="125"/>
      <c r="N135" s="125"/>
      <c r="O135" s="125"/>
      <c r="P135" s="125"/>
      <c r="Q135" s="125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  <c r="GE135" s="2"/>
      <c r="GF135" s="2"/>
      <c r="GG135" s="2"/>
      <c r="GH135" s="2"/>
      <c r="GI135" s="2"/>
      <c r="GJ135" s="2"/>
      <c r="GK135" s="2"/>
      <c r="GL135" s="2"/>
      <c r="GM135" s="2"/>
      <c r="GN135" s="2"/>
      <c r="GO135" s="2"/>
      <c r="GP135" s="2"/>
      <c r="GQ135" s="2"/>
      <c r="GR135" s="2"/>
      <c r="GS135" s="2"/>
      <c r="GT135" s="2"/>
      <c r="GU135" s="2"/>
      <c r="GV135" s="2"/>
      <c r="GW135" s="2"/>
      <c r="GX135" s="2"/>
      <c r="GY135" s="2"/>
      <c r="GZ135" s="2"/>
      <c r="HA135" s="2"/>
      <c r="HB135" s="2"/>
      <c r="HC135" s="2"/>
      <c r="HD135" s="2"/>
      <c r="HE135" s="2"/>
      <c r="HF135" s="2"/>
      <c r="HG135" s="2"/>
      <c r="HH135" s="2"/>
      <c r="HI135" s="2"/>
      <c r="HJ135" s="2"/>
      <c r="HK135" s="2"/>
      <c r="HL135" s="2"/>
      <c r="HM135" s="2"/>
      <c r="HN135" s="2"/>
      <c r="HO135" s="2"/>
      <c r="HP135" s="2"/>
      <c r="HQ135" s="2"/>
      <c r="HR135" s="2"/>
      <c r="HS135" s="2"/>
      <c r="HT135" s="2"/>
      <c r="HU135" s="2"/>
      <c r="HV135" s="2"/>
      <c r="HW135" s="2"/>
      <c r="HX135" s="2"/>
      <c r="HY135" s="2"/>
      <c r="HZ135" s="2"/>
      <c r="IA135" s="2"/>
      <c r="IB135" s="2"/>
      <c r="IC135" s="2"/>
      <c r="ID135" s="2"/>
      <c r="IE135" s="2"/>
      <c r="IF135" s="2"/>
      <c r="IG135" s="2"/>
      <c r="IH135" s="2"/>
      <c r="II135" s="2"/>
      <c r="IJ135" s="2"/>
      <c r="IK135" s="2"/>
      <c r="IL135" s="2"/>
      <c r="IM135" s="2"/>
      <c r="IN135" s="2"/>
      <c r="IO135" s="2"/>
      <c r="IP135" s="2"/>
      <c r="IQ135" s="2"/>
      <c r="IR135" s="2"/>
      <c r="IS135" s="2"/>
      <c r="IT135" s="2"/>
      <c r="IU135" s="2"/>
      <c r="IV135" s="2"/>
    </row>
    <row r="136" customFormat="false" ht="64.5" hidden="false" customHeight="true" outlineLevel="0" collapsed="false">
      <c r="A136" s="110" t="s">
        <v>135</v>
      </c>
      <c r="B136" s="110"/>
      <c r="C136" s="110"/>
      <c r="D136" s="110"/>
      <c r="E136" s="110"/>
      <c r="F136" s="110"/>
      <c r="G136" s="110"/>
      <c r="H136" s="114" t="s">
        <v>77</v>
      </c>
      <c r="I136" s="112" t="n">
        <f aca="false">SUM(I33+I84+I93+I120+I128+I135)</f>
        <v>2920.47680748</v>
      </c>
      <c r="J136" s="125"/>
      <c r="K136" s="125"/>
      <c r="L136" s="125"/>
      <c r="M136" s="125"/>
      <c r="N136" s="125"/>
      <c r="O136" s="125"/>
      <c r="P136" s="125"/>
      <c r="Q136" s="125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/>
      <c r="FR136" s="2"/>
      <c r="FS136" s="2"/>
      <c r="FT136" s="2"/>
      <c r="FU136" s="2"/>
      <c r="FV136" s="2"/>
      <c r="FW136" s="2"/>
      <c r="FX136" s="2"/>
      <c r="FY136" s="2"/>
      <c r="FZ136" s="2"/>
      <c r="GA136" s="2"/>
      <c r="GB136" s="2"/>
      <c r="GC136" s="2"/>
      <c r="GD136" s="2"/>
      <c r="GE136" s="2"/>
      <c r="GF136" s="2"/>
      <c r="GG136" s="2"/>
      <c r="GH136" s="2"/>
      <c r="GI136" s="2"/>
      <c r="GJ136" s="2"/>
      <c r="GK136" s="2"/>
      <c r="GL136" s="2"/>
      <c r="GM136" s="2"/>
      <c r="GN136" s="2"/>
      <c r="GO136" s="2"/>
      <c r="GP136" s="2"/>
      <c r="GQ136" s="2"/>
      <c r="GR136" s="2"/>
      <c r="GS136" s="2"/>
      <c r="GT136" s="2"/>
      <c r="GU136" s="2"/>
      <c r="GV136" s="2"/>
      <c r="GW136" s="2"/>
      <c r="GX136" s="2"/>
      <c r="GY136" s="2"/>
      <c r="GZ136" s="2"/>
      <c r="HA136" s="2"/>
      <c r="HB136" s="2"/>
      <c r="HC136" s="2"/>
      <c r="HD136" s="2"/>
      <c r="HE136" s="2"/>
      <c r="HF136" s="2"/>
      <c r="HG136" s="2"/>
      <c r="HH136" s="2"/>
      <c r="HI136" s="2"/>
      <c r="HJ136" s="2"/>
      <c r="HK136" s="2"/>
      <c r="HL136" s="2"/>
      <c r="HM136" s="2"/>
      <c r="HN136" s="2"/>
      <c r="HO136" s="2"/>
      <c r="HP136" s="2"/>
      <c r="HQ136" s="2"/>
      <c r="HR136" s="2"/>
      <c r="HS136" s="2"/>
      <c r="HT136" s="2"/>
      <c r="HU136" s="2"/>
      <c r="HV136" s="2"/>
      <c r="HW136" s="2"/>
      <c r="HX136" s="2"/>
      <c r="HY136" s="2"/>
      <c r="HZ136" s="2"/>
      <c r="IA136" s="2"/>
      <c r="IB136" s="2"/>
      <c r="IC136" s="2"/>
      <c r="ID136" s="2"/>
      <c r="IE136" s="2"/>
      <c r="IF136" s="2"/>
      <c r="IG136" s="2"/>
      <c r="IH136" s="2"/>
      <c r="II136" s="2"/>
      <c r="IJ136" s="2"/>
      <c r="IK136" s="2"/>
      <c r="IL136" s="2"/>
      <c r="IM136" s="2"/>
      <c r="IN136" s="2"/>
      <c r="IO136" s="2"/>
      <c r="IP136" s="2"/>
      <c r="IQ136" s="2"/>
      <c r="IR136" s="2"/>
      <c r="IS136" s="2"/>
      <c r="IT136" s="2"/>
      <c r="IU136" s="2"/>
      <c r="IV136" s="2"/>
    </row>
    <row r="137" customFormat="false" ht="15" hidden="false" customHeight="false" outlineLevel="0" collapsed="false">
      <c r="A137" s="113" t="s">
        <v>10</v>
      </c>
      <c r="B137" s="33" t="s">
        <v>136</v>
      </c>
      <c r="C137" s="33"/>
      <c r="D137" s="33"/>
      <c r="E137" s="33"/>
      <c r="F137" s="33"/>
      <c r="G137" s="33"/>
      <c r="H137" s="50" t="n">
        <v>0.0679</v>
      </c>
      <c r="I137" s="51" t="n">
        <f aca="false">ROUND(H137*I136,2)</f>
        <v>198.3</v>
      </c>
      <c r="J137" s="125"/>
      <c r="K137" s="125"/>
      <c r="L137" s="125"/>
      <c r="M137" s="125"/>
      <c r="N137" s="125"/>
      <c r="O137" s="125"/>
      <c r="P137" s="125"/>
      <c r="Q137" s="125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  <c r="FG137" s="2"/>
      <c r="FH137" s="2"/>
      <c r="FI137" s="2"/>
      <c r="FJ137" s="2"/>
      <c r="FK137" s="2"/>
      <c r="FL137" s="2"/>
      <c r="FM137" s="2"/>
      <c r="FN137" s="2"/>
      <c r="FO137" s="2"/>
      <c r="FP137" s="2"/>
      <c r="FQ137" s="2"/>
      <c r="FR137" s="2"/>
      <c r="FS137" s="2"/>
      <c r="FT137" s="2"/>
      <c r="FU137" s="2"/>
      <c r="FV137" s="2"/>
      <c r="FW137" s="2"/>
      <c r="FX137" s="2"/>
      <c r="FY137" s="2"/>
      <c r="FZ137" s="2"/>
      <c r="GA137" s="2"/>
      <c r="GB137" s="2"/>
      <c r="GC137" s="2"/>
      <c r="GD137" s="2"/>
      <c r="GE137" s="2"/>
      <c r="GF137" s="2"/>
      <c r="GG137" s="2"/>
      <c r="GH137" s="2"/>
      <c r="GI137" s="2"/>
      <c r="GJ137" s="2"/>
      <c r="GK137" s="2"/>
      <c r="GL137" s="2"/>
      <c r="GM137" s="2"/>
      <c r="GN137" s="2"/>
      <c r="GO137" s="2"/>
      <c r="GP137" s="2"/>
      <c r="GQ137" s="2"/>
      <c r="GR137" s="2"/>
      <c r="GS137" s="2"/>
      <c r="GT137" s="2"/>
      <c r="GU137" s="2"/>
      <c r="GV137" s="2"/>
      <c r="GW137" s="2"/>
      <c r="GX137" s="2"/>
      <c r="GY137" s="2"/>
      <c r="GZ137" s="2"/>
      <c r="HA137" s="2"/>
      <c r="HB137" s="2"/>
      <c r="HC137" s="2"/>
      <c r="HD137" s="2"/>
      <c r="HE137" s="2"/>
      <c r="HF137" s="2"/>
      <c r="HG137" s="2"/>
      <c r="HH137" s="2"/>
      <c r="HI137" s="2"/>
      <c r="HJ137" s="2"/>
      <c r="HK137" s="2"/>
      <c r="HL137" s="2"/>
      <c r="HM137" s="2"/>
      <c r="HN137" s="2"/>
      <c r="HO137" s="2"/>
      <c r="HP137" s="2"/>
      <c r="HQ137" s="2"/>
      <c r="HR137" s="2"/>
      <c r="HS137" s="2"/>
      <c r="HT137" s="2"/>
      <c r="HU137" s="2"/>
      <c r="HV137" s="2"/>
      <c r="HW137" s="2"/>
      <c r="HX137" s="2"/>
      <c r="HY137" s="2"/>
      <c r="HZ137" s="2"/>
      <c r="IA137" s="2"/>
      <c r="IB137" s="2"/>
      <c r="IC137" s="2"/>
      <c r="ID137" s="2"/>
      <c r="IE137" s="2"/>
      <c r="IF137" s="2"/>
      <c r="IG137" s="2"/>
      <c r="IH137" s="2"/>
      <c r="II137" s="2"/>
      <c r="IJ137" s="2"/>
      <c r="IK137" s="2"/>
      <c r="IL137" s="2"/>
      <c r="IM137" s="2"/>
      <c r="IN137" s="2"/>
      <c r="IO137" s="2"/>
      <c r="IP137" s="2"/>
      <c r="IQ137" s="2"/>
      <c r="IR137" s="2"/>
      <c r="IS137" s="2"/>
      <c r="IT137" s="2"/>
      <c r="IU137" s="2"/>
      <c r="IV137" s="2"/>
    </row>
    <row r="138" customFormat="false" ht="81" hidden="false" customHeight="true" outlineLevel="0" collapsed="false">
      <c r="A138" s="110" t="s">
        <v>137</v>
      </c>
      <c r="B138" s="110"/>
      <c r="C138" s="110"/>
      <c r="D138" s="110"/>
      <c r="E138" s="110"/>
      <c r="F138" s="110"/>
      <c r="G138" s="110"/>
      <c r="H138" s="114" t="s">
        <v>77</v>
      </c>
      <c r="I138" s="112" t="n">
        <f aca="false">SUM(I33+I84+I93+I120+I128+I135+I137)</f>
        <v>3118.77680748</v>
      </c>
      <c r="J138" s="125"/>
      <c r="K138" s="125"/>
      <c r="L138" s="125"/>
      <c r="M138" s="125"/>
      <c r="N138" s="125"/>
      <c r="O138" s="125"/>
      <c r="P138" s="125"/>
      <c r="Q138" s="125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  <c r="GE138" s="2"/>
      <c r="GF138" s="2"/>
      <c r="GG138" s="2"/>
      <c r="GH138" s="2"/>
      <c r="GI138" s="2"/>
      <c r="GJ138" s="2"/>
      <c r="GK138" s="2"/>
      <c r="GL138" s="2"/>
      <c r="GM138" s="2"/>
      <c r="GN138" s="2"/>
      <c r="GO138" s="2"/>
      <c r="GP138" s="2"/>
      <c r="GQ138" s="2"/>
      <c r="GR138" s="2"/>
      <c r="GS138" s="2"/>
      <c r="GT138" s="2"/>
      <c r="GU138" s="2"/>
      <c r="GV138" s="2"/>
      <c r="GW138" s="2"/>
      <c r="GX138" s="2"/>
      <c r="GY138" s="2"/>
      <c r="GZ138" s="2"/>
      <c r="HA138" s="2"/>
      <c r="HB138" s="2"/>
      <c r="HC138" s="2"/>
      <c r="HD138" s="2"/>
      <c r="HE138" s="2"/>
      <c r="HF138" s="2"/>
      <c r="HG138" s="2"/>
      <c r="HH138" s="2"/>
      <c r="HI138" s="2"/>
      <c r="HJ138" s="2"/>
      <c r="HK138" s="2"/>
      <c r="HL138" s="2"/>
      <c r="HM138" s="2"/>
      <c r="HN138" s="2"/>
      <c r="HO138" s="2"/>
      <c r="HP138" s="2"/>
      <c r="HQ138" s="2"/>
      <c r="HR138" s="2"/>
      <c r="HS138" s="2"/>
      <c r="HT138" s="2"/>
      <c r="HU138" s="2"/>
      <c r="HV138" s="2"/>
      <c r="HW138" s="2"/>
      <c r="HX138" s="2"/>
      <c r="HY138" s="2"/>
      <c r="HZ138" s="2"/>
      <c r="IA138" s="2"/>
      <c r="IB138" s="2"/>
      <c r="IC138" s="2"/>
      <c r="ID138" s="2"/>
      <c r="IE138" s="2"/>
      <c r="IF138" s="2"/>
      <c r="IG138" s="2"/>
      <c r="IH138" s="2"/>
      <c r="II138" s="2"/>
      <c r="IJ138" s="2"/>
      <c r="IK138" s="2"/>
      <c r="IL138" s="2"/>
      <c r="IM138" s="2"/>
      <c r="IN138" s="2"/>
      <c r="IO138" s="2"/>
      <c r="IP138" s="2"/>
      <c r="IQ138" s="2"/>
      <c r="IR138" s="2"/>
      <c r="IS138" s="2"/>
      <c r="IT138" s="2"/>
      <c r="IU138" s="2"/>
      <c r="IV138" s="2"/>
    </row>
    <row r="139" customFormat="false" ht="15" hidden="false" customHeight="false" outlineLevel="0" collapsed="false">
      <c r="A139" s="113" t="s">
        <v>13</v>
      </c>
      <c r="B139" s="33" t="s">
        <v>138</v>
      </c>
      <c r="C139" s="33"/>
      <c r="D139" s="33"/>
      <c r="E139" s="33"/>
      <c r="F139" s="33"/>
      <c r="G139" s="33"/>
      <c r="H139" s="39" t="s">
        <v>77</v>
      </c>
      <c r="I139" s="66" t="s">
        <v>77</v>
      </c>
      <c r="J139" s="125"/>
      <c r="K139" s="125"/>
      <c r="L139" s="125"/>
      <c r="M139" s="125"/>
      <c r="N139" s="125"/>
      <c r="O139" s="125"/>
      <c r="P139" s="125"/>
      <c r="Q139" s="125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  <c r="GE139" s="2"/>
      <c r="GF139" s="2"/>
      <c r="GG139" s="2"/>
      <c r="GH139" s="2"/>
      <c r="GI139" s="2"/>
      <c r="GJ139" s="2"/>
      <c r="GK139" s="2"/>
      <c r="GL139" s="2"/>
      <c r="GM139" s="2"/>
      <c r="GN139" s="2"/>
      <c r="GO139" s="2"/>
      <c r="GP139" s="2"/>
      <c r="GQ139" s="2"/>
      <c r="GR139" s="2"/>
      <c r="GS139" s="2"/>
      <c r="GT139" s="2"/>
      <c r="GU139" s="2"/>
      <c r="GV139" s="2"/>
      <c r="GW139" s="2"/>
      <c r="GX139" s="2"/>
      <c r="GY139" s="2"/>
      <c r="GZ139" s="2"/>
      <c r="HA139" s="2"/>
      <c r="HB139" s="2"/>
      <c r="HC139" s="2"/>
      <c r="HD139" s="2"/>
      <c r="HE139" s="2"/>
      <c r="HF139" s="2"/>
      <c r="HG139" s="2"/>
      <c r="HH139" s="2"/>
      <c r="HI139" s="2"/>
      <c r="HJ139" s="2"/>
      <c r="HK139" s="2"/>
      <c r="HL139" s="2"/>
      <c r="HM139" s="2"/>
      <c r="HN139" s="2"/>
      <c r="HO139" s="2"/>
      <c r="HP139" s="2"/>
      <c r="HQ139" s="2"/>
      <c r="HR139" s="2"/>
      <c r="HS139" s="2"/>
      <c r="HT139" s="2"/>
      <c r="HU139" s="2"/>
      <c r="HV139" s="2"/>
      <c r="HW139" s="2"/>
      <c r="HX139" s="2"/>
      <c r="HY139" s="2"/>
      <c r="HZ139" s="2"/>
      <c r="IA139" s="2"/>
      <c r="IB139" s="2"/>
      <c r="IC139" s="2"/>
      <c r="ID139" s="2"/>
      <c r="IE139" s="2"/>
      <c r="IF139" s="2"/>
      <c r="IG139" s="2"/>
      <c r="IH139" s="2"/>
      <c r="II139" s="2"/>
      <c r="IJ139" s="2"/>
      <c r="IK139" s="2"/>
      <c r="IL139" s="2"/>
      <c r="IM139" s="2"/>
      <c r="IN139" s="2"/>
      <c r="IO139" s="2"/>
      <c r="IP139" s="2"/>
      <c r="IQ139" s="2"/>
      <c r="IR139" s="2"/>
      <c r="IS139" s="2"/>
      <c r="IT139" s="2"/>
      <c r="IU139" s="2"/>
      <c r="IV139" s="2"/>
    </row>
    <row r="140" customFormat="false" ht="15" hidden="false" customHeight="false" outlineLevel="0" collapsed="false">
      <c r="A140" s="37"/>
      <c r="B140" s="33" t="s">
        <v>139</v>
      </c>
      <c r="C140" s="33"/>
      <c r="D140" s="33"/>
      <c r="E140" s="33"/>
      <c r="F140" s="33"/>
      <c r="G140" s="33"/>
      <c r="H140" s="39" t="s">
        <v>77</v>
      </c>
      <c r="I140" s="66" t="s">
        <v>77</v>
      </c>
      <c r="J140" s="125"/>
      <c r="K140" s="125"/>
      <c r="L140" s="125"/>
      <c r="M140" s="125"/>
      <c r="N140" s="125"/>
      <c r="O140" s="125"/>
      <c r="P140" s="125"/>
      <c r="Q140" s="125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  <c r="GJ140" s="2"/>
      <c r="GK140" s="2"/>
      <c r="GL140" s="2"/>
      <c r="GM140" s="2"/>
      <c r="GN140" s="2"/>
      <c r="GO140" s="2"/>
      <c r="GP140" s="2"/>
      <c r="GQ140" s="2"/>
      <c r="GR140" s="2"/>
      <c r="GS140" s="2"/>
      <c r="GT140" s="2"/>
      <c r="GU140" s="2"/>
      <c r="GV140" s="2"/>
      <c r="GW140" s="2"/>
      <c r="GX140" s="2"/>
      <c r="GY140" s="2"/>
      <c r="GZ140" s="2"/>
      <c r="HA140" s="2"/>
      <c r="HB140" s="2"/>
      <c r="HC140" s="2"/>
      <c r="HD140" s="2"/>
      <c r="HE140" s="2"/>
      <c r="HF140" s="2"/>
      <c r="HG140" s="2"/>
      <c r="HH140" s="2"/>
      <c r="HI140" s="2"/>
      <c r="HJ140" s="2"/>
      <c r="HK140" s="2"/>
      <c r="HL140" s="2"/>
      <c r="HM140" s="2"/>
      <c r="HN140" s="2"/>
      <c r="HO140" s="2"/>
      <c r="HP140" s="2"/>
      <c r="HQ140" s="2"/>
      <c r="HR140" s="2"/>
      <c r="HS140" s="2"/>
      <c r="HT140" s="2"/>
      <c r="HU140" s="2"/>
      <c r="HV140" s="2"/>
      <c r="HW140" s="2"/>
      <c r="HX140" s="2"/>
      <c r="HY140" s="2"/>
      <c r="HZ140" s="2"/>
      <c r="IA140" s="2"/>
      <c r="IB140" s="2"/>
      <c r="IC140" s="2"/>
      <c r="ID140" s="2"/>
      <c r="IE140" s="2"/>
      <c r="IF140" s="2"/>
      <c r="IG140" s="2"/>
      <c r="IH140" s="2"/>
      <c r="II140" s="2"/>
      <c r="IJ140" s="2"/>
      <c r="IK140" s="2"/>
      <c r="IL140" s="2"/>
      <c r="IM140" s="2"/>
      <c r="IN140" s="2"/>
      <c r="IO140" s="2"/>
      <c r="IP140" s="2"/>
      <c r="IQ140" s="2"/>
      <c r="IR140" s="2"/>
      <c r="IS140" s="2"/>
      <c r="IT140" s="2"/>
      <c r="IU140" s="2"/>
      <c r="IV140" s="2"/>
    </row>
    <row r="141" customFormat="false" ht="26.5" hidden="false" customHeight="true" outlineLevel="0" collapsed="false">
      <c r="A141" s="37"/>
      <c r="B141" s="24" t="s">
        <v>140</v>
      </c>
      <c r="C141" s="24"/>
      <c r="D141" s="24"/>
      <c r="E141" s="24"/>
      <c r="F141" s="24"/>
      <c r="G141" s="24"/>
      <c r="H141" s="115" t="n">
        <v>0.03</v>
      </c>
      <c r="I141" s="51" t="n">
        <f aca="false">ROUND(($I$138/(1-$H$150))*H141,2)</f>
        <v>100.23</v>
      </c>
      <c r="J141" s="125"/>
      <c r="K141" s="125"/>
      <c r="L141" s="125"/>
      <c r="M141" s="125"/>
      <c r="N141" s="125"/>
      <c r="O141" s="125"/>
      <c r="P141" s="125"/>
      <c r="Q141" s="125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  <c r="GM141" s="2"/>
      <c r="GN141" s="2"/>
      <c r="GO141" s="2"/>
      <c r="GP141" s="2"/>
      <c r="GQ141" s="2"/>
      <c r="GR141" s="2"/>
      <c r="GS141" s="2"/>
      <c r="GT141" s="2"/>
      <c r="GU141" s="2"/>
      <c r="GV141" s="2"/>
      <c r="GW141" s="2"/>
      <c r="GX141" s="2"/>
      <c r="GY141" s="2"/>
      <c r="GZ141" s="2"/>
      <c r="HA141" s="2"/>
      <c r="HB141" s="2"/>
      <c r="HC141" s="2"/>
      <c r="HD141" s="2"/>
      <c r="HE141" s="2"/>
      <c r="HF141" s="2"/>
      <c r="HG141" s="2"/>
      <c r="HH141" s="2"/>
      <c r="HI141" s="2"/>
      <c r="HJ141" s="2"/>
      <c r="HK141" s="2"/>
      <c r="HL141" s="2"/>
      <c r="HM141" s="2"/>
      <c r="HN141" s="2"/>
      <c r="HO141" s="2"/>
      <c r="HP141" s="2"/>
      <c r="HQ141" s="2"/>
      <c r="HR141" s="2"/>
      <c r="HS141" s="2"/>
      <c r="HT141" s="2"/>
      <c r="HU141" s="2"/>
      <c r="HV141" s="2"/>
      <c r="HW141" s="2"/>
      <c r="HX141" s="2"/>
      <c r="HY141" s="2"/>
      <c r="HZ141" s="2"/>
      <c r="IA141" s="2"/>
      <c r="IB141" s="2"/>
      <c r="IC141" s="2"/>
      <c r="ID141" s="2"/>
      <c r="IE141" s="2"/>
      <c r="IF141" s="2"/>
      <c r="IG141" s="2"/>
      <c r="IH141" s="2"/>
      <c r="II141" s="2"/>
      <c r="IJ141" s="2"/>
      <c r="IK141" s="2"/>
      <c r="IL141" s="2"/>
      <c r="IM141" s="2"/>
      <c r="IN141" s="2"/>
      <c r="IO141" s="2"/>
      <c r="IP141" s="2"/>
      <c r="IQ141" s="2"/>
      <c r="IR141" s="2"/>
      <c r="IS141" s="2"/>
      <c r="IT141" s="2"/>
      <c r="IU141" s="2"/>
      <c r="IV141" s="2"/>
    </row>
    <row r="142" customFormat="false" ht="25.5" hidden="false" customHeight="true" outlineLevel="0" collapsed="false">
      <c r="A142" s="37"/>
      <c r="B142" s="24" t="s">
        <v>141</v>
      </c>
      <c r="C142" s="24"/>
      <c r="D142" s="24"/>
      <c r="E142" s="24"/>
      <c r="F142" s="24"/>
      <c r="G142" s="24"/>
      <c r="H142" s="115" t="n">
        <v>0.0065</v>
      </c>
      <c r="I142" s="51" t="n">
        <f aca="false">ROUND(($I$138/(1-$H$150))*H142,2)</f>
        <v>21.72</v>
      </c>
      <c r="J142" s="125"/>
      <c r="K142" s="125"/>
      <c r="L142" s="125"/>
      <c r="M142" s="125"/>
      <c r="N142" s="125"/>
      <c r="O142" s="125"/>
      <c r="P142" s="125"/>
      <c r="Q142" s="125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  <c r="GM142" s="2"/>
      <c r="GN142" s="2"/>
      <c r="GO142" s="2"/>
      <c r="GP142" s="2"/>
      <c r="GQ142" s="2"/>
      <c r="GR142" s="2"/>
      <c r="GS142" s="2"/>
      <c r="GT142" s="2"/>
      <c r="GU142" s="2"/>
      <c r="GV142" s="2"/>
      <c r="GW142" s="2"/>
      <c r="GX142" s="2"/>
      <c r="GY142" s="2"/>
      <c r="GZ142" s="2"/>
      <c r="HA142" s="2"/>
      <c r="HB142" s="2"/>
      <c r="HC142" s="2"/>
      <c r="HD142" s="2"/>
      <c r="HE142" s="2"/>
      <c r="HF142" s="2"/>
      <c r="HG142" s="2"/>
      <c r="HH142" s="2"/>
      <c r="HI142" s="2"/>
      <c r="HJ142" s="2"/>
      <c r="HK142" s="2"/>
      <c r="HL142" s="2"/>
      <c r="HM142" s="2"/>
      <c r="HN142" s="2"/>
      <c r="HO142" s="2"/>
      <c r="HP142" s="2"/>
      <c r="HQ142" s="2"/>
      <c r="HR142" s="2"/>
      <c r="HS142" s="2"/>
      <c r="HT142" s="2"/>
      <c r="HU142" s="2"/>
      <c r="HV142" s="2"/>
      <c r="HW142" s="2"/>
      <c r="HX142" s="2"/>
      <c r="HY142" s="2"/>
      <c r="HZ142" s="2"/>
      <c r="IA142" s="2"/>
      <c r="IB142" s="2"/>
      <c r="IC142" s="2"/>
      <c r="ID142" s="2"/>
      <c r="IE142" s="2"/>
      <c r="IF142" s="2"/>
      <c r="IG142" s="2"/>
      <c r="IH142" s="2"/>
      <c r="II142" s="2"/>
      <c r="IJ142" s="2"/>
      <c r="IK142" s="2"/>
      <c r="IL142" s="2"/>
      <c r="IM142" s="2"/>
      <c r="IN142" s="2"/>
      <c r="IO142" s="2"/>
      <c r="IP142" s="2"/>
      <c r="IQ142" s="2"/>
      <c r="IR142" s="2"/>
      <c r="IS142" s="2"/>
      <c r="IT142" s="2"/>
      <c r="IU142" s="2"/>
      <c r="IV142" s="2"/>
    </row>
    <row r="143" customFormat="false" ht="38.5" hidden="false" customHeight="true" outlineLevel="0" collapsed="false">
      <c r="A143" s="37"/>
      <c r="B143" s="116" t="s">
        <v>142</v>
      </c>
      <c r="C143" s="116"/>
      <c r="D143" s="116"/>
      <c r="E143" s="116"/>
      <c r="F143" s="116"/>
      <c r="G143" s="116"/>
      <c r="H143" s="117" t="s">
        <v>77</v>
      </c>
      <c r="I143" s="66" t="s">
        <v>77</v>
      </c>
      <c r="J143" s="125"/>
      <c r="K143" s="125"/>
      <c r="L143" s="125"/>
      <c r="M143" s="125"/>
      <c r="N143" s="125"/>
      <c r="O143" s="125"/>
      <c r="P143" s="125"/>
      <c r="Q143" s="125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  <c r="FG143" s="2"/>
      <c r="FH143" s="2"/>
      <c r="FI143" s="2"/>
      <c r="FJ143" s="2"/>
      <c r="FK143" s="2"/>
      <c r="FL143" s="2"/>
      <c r="FM143" s="2"/>
      <c r="FN143" s="2"/>
      <c r="FO143" s="2"/>
      <c r="FP143" s="2"/>
      <c r="FQ143" s="2"/>
      <c r="FR143" s="2"/>
      <c r="FS143" s="2"/>
      <c r="FT143" s="2"/>
      <c r="FU143" s="2"/>
      <c r="FV143" s="2"/>
      <c r="FW143" s="2"/>
      <c r="FX143" s="2"/>
      <c r="FY143" s="2"/>
      <c r="FZ143" s="2"/>
      <c r="GA143" s="2"/>
      <c r="GB143" s="2"/>
      <c r="GC143" s="2"/>
      <c r="GD143" s="2"/>
      <c r="GE143" s="2"/>
      <c r="GF143" s="2"/>
      <c r="GG143" s="2"/>
      <c r="GH143" s="2"/>
      <c r="GI143" s="2"/>
      <c r="GJ143" s="2"/>
      <c r="GK143" s="2"/>
      <c r="GL143" s="2"/>
      <c r="GM143" s="2"/>
      <c r="GN143" s="2"/>
      <c r="GO143" s="2"/>
      <c r="GP143" s="2"/>
      <c r="GQ143" s="2"/>
      <c r="GR143" s="2"/>
      <c r="GS143" s="2"/>
      <c r="GT143" s="2"/>
      <c r="GU143" s="2"/>
      <c r="GV143" s="2"/>
      <c r="GW143" s="2"/>
      <c r="GX143" s="2"/>
      <c r="GY143" s="2"/>
      <c r="GZ143" s="2"/>
      <c r="HA143" s="2"/>
      <c r="HB143" s="2"/>
      <c r="HC143" s="2"/>
      <c r="HD143" s="2"/>
      <c r="HE143" s="2"/>
      <c r="HF143" s="2"/>
      <c r="HG143" s="2"/>
      <c r="HH143" s="2"/>
      <c r="HI143" s="2"/>
      <c r="HJ143" s="2"/>
      <c r="HK143" s="2"/>
      <c r="HL143" s="2"/>
      <c r="HM143" s="2"/>
      <c r="HN143" s="2"/>
      <c r="HO143" s="2"/>
      <c r="HP143" s="2"/>
      <c r="HQ143" s="2"/>
      <c r="HR143" s="2"/>
      <c r="HS143" s="2"/>
      <c r="HT143" s="2"/>
      <c r="HU143" s="2"/>
      <c r="HV143" s="2"/>
      <c r="HW143" s="2"/>
      <c r="HX143" s="2"/>
      <c r="HY143" s="2"/>
      <c r="HZ143" s="2"/>
      <c r="IA143" s="2"/>
      <c r="IB143" s="2"/>
      <c r="IC143" s="2"/>
      <c r="ID143" s="2"/>
      <c r="IE143" s="2"/>
      <c r="IF143" s="2"/>
      <c r="IG143" s="2"/>
      <c r="IH143" s="2"/>
      <c r="II143" s="2"/>
      <c r="IJ143" s="2"/>
      <c r="IK143" s="2"/>
      <c r="IL143" s="2"/>
      <c r="IM143" s="2"/>
      <c r="IN143" s="2"/>
      <c r="IO143" s="2"/>
      <c r="IP143" s="2"/>
      <c r="IQ143" s="2"/>
      <c r="IR143" s="2"/>
      <c r="IS143" s="2"/>
      <c r="IT143" s="2"/>
      <c r="IU143" s="2"/>
      <c r="IV143" s="2"/>
    </row>
    <row r="144" customFormat="false" ht="39" hidden="false" customHeight="true" outlineLevel="0" collapsed="false">
      <c r="A144" s="37"/>
      <c r="B144" s="116" t="s">
        <v>143</v>
      </c>
      <c r="C144" s="116"/>
      <c r="D144" s="116"/>
      <c r="E144" s="116"/>
      <c r="F144" s="116"/>
      <c r="G144" s="116"/>
      <c r="H144" s="117" t="s">
        <v>77</v>
      </c>
      <c r="I144" s="66" t="s">
        <v>77</v>
      </c>
      <c r="J144" s="125"/>
      <c r="K144" s="125"/>
      <c r="L144" s="125"/>
      <c r="M144" s="125"/>
      <c r="N144" s="125"/>
      <c r="O144" s="125"/>
      <c r="P144" s="125"/>
      <c r="Q144" s="125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 s="2"/>
      <c r="HK144" s="2"/>
      <c r="HL144" s="2"/>
      <c r="HM144" s="2"/>
      <c r="HN144" s="2"/>
      <c r="HO144" s="2"/>
      <c r="HP144" s="2"/>
      <c r="HQ144" s="2"/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  <c r="IH144" s="2"/>
      <c r="II144" s="2"/>
      <c r="IJ144" s="2"/>
      <c r="IK144" s="2"/>
      <c r="IL144" s="2"/>
      <c r="IM144" s="2"/>
      <c r="IN144" s="2"/>
      <c r="IO144" s="2"/>
      <c r="IP144" s="2"/>
      <c r="IQ144" s="2"/>
      <c r="IR144" s="2"/>
      <c r="IS144" s="2"/>
      <c r="IT144" s="2"/>
      <c r="IU144" s="2"/>
      <c r="IV144" s="2"/>
    </row>
    <row r="145" customFormat="false" ht="14.65" hidden="false" customHeight="true" outlineLevel="0" collapsed="false">
      <c r="A145" s="37"/>
      <c r="B145" s="22" t="s">
        <v>144</v>
      </c>
      <c r="C145" s="22"/>
      <c r="D145" s="22"/>
      <c r="E145" s="22"/>
      <c r="F145" s="22"/>
      <c r="G145" s="22"/>
      <c r="H145" s="117" t="s">
        <v>77</v>
      </c>
      <c r="I145" s="66" t="s">
        <v>77</v>
      </c>
      <c r="J145" s="125"/>
      <c r="K145" s="125"/>
      <c r="L145" s="125"/>
      <c r="M145" s="125"/>
      <c r="N145" s="125"/>
      <c r="O145" s="125"/>
      <c r="P145" s="125"/>
      <c r="Q145" s="125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  <c r="GM145" s="2"/>
      <c r="GN145" s="2"/>
      <c r="GO145" s="2"/>
      <c r="GP145" s="2"/>
      <c r="GQ145" s="2"/>
      <c r="GR145" s="2"/>
      <c r="GS145" s="2"/>
      <c r="GT145" s="2"/>
      <c r="GU145" s="2"/>
      <c r="GV145" s="2"/>
      <c r="GW145" s="2"/>
      <c r="GX145" s="2"/>
      <c r="GY145" s="2"/>
      <c r="GZ145" s="2"/>
      <c r="HA145" s="2"/>
      <c r="HB145" s="2"/>
      <c r="HC145" s="2"/>
      <c r="HD145" s="2"/>
      <c r="HE145" s="2"/>
      <c r="HF145" s="2"/>
      <c r="HG145" s="2"/>
      <c r="HH145" s="2"/>
      <c r="HI145" s="2"/>
      <c r="HJ145" s="2"/>
      <c r="HK145" s="2"/>
      <c r="HL145" s="2"/>
      <c r="HM145" s="2"/>
      <c r="HN145" s="2"/>
      <c r="HO145" s="2"/>
      <c r="HP145" s="2"/>
      <c r="HQ145" s="2"/>
      <c r="HR145" s="2"/>
      <c r="HS145" s="2"/>
      <c r="HT145" s="2"/>
      <c r="HU145" s="2"/>
      <c r="HV145" s="2"/>
      <c r="HW145" s="2"/>
      <c r="HX145" s="2"/>
      <c r="HY145" s="2"/>
      <c r="HZ145" s="2"/>
      <c r="IA145" s="2"/>
      <c r="IB145" s="2"/>
      <c r="IC145" s="2"/>
      <c r="ID145" s="2"/>
      <c r="IE145" s="2"/>
      <c r="IF145" s="2"/>
      <c r="IG145" s="2"/>
      <c r="IH145" s="2"/>
      <c r="II145" s="2"/>
      <c r="IJ145" s="2"/>
      <c r="IK145" s="2"/>
      <c r="IL145" s="2"/>
      <c r="IM145" s="2"/>
      <c r="IN145" s="2"/>
      <c r="IO145" s="2"/>
      <c r="IP145" s="2"/>
      <c r="IQ145" s="2"/>
      <c r="IR145" s="2"/>
      <c r="IS145" s="2"/>
      <c r="IT145" s="2"/>
      <c r="IU145" s="2"/>
      <c r="IV145" s="2"/>
    </row>
    <row r="146" customFormat="false" ht="17.25" hidden="false" customHeight="true" outlineLevel="0" collapsed="false">
      <c r="A146" s="37"/>
      <c r="B146" s="24" t="s">
        <v>145</v>
      </c>
      <c r="C146" s="24"/>
      <c r="D146" s="24"/>
      <c r="E146" s="24"/>
      <c r="F146" s="24"/>
      <c r="G146" s="24"/>
      <c r="H146" s="117" t="s">
        <v>77</v>
      </c>
      <c r="I146" s="66" t="s">
        <v>77</v>
      </c>
      <c r="J146" s="125"/>
      <c r="K146" s="125"/>
      <c r="L146" s="125"/>
      <c r="M146" s="125"/>
      <c r="N146" s="125"/>
      <c r="O146" s="125"/>
      <c r="P146" s="125"/>
      <c r="Q146" s="125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  <c r="GM146" s="2"/>
      <c r="GN146" s="2"/>
      <c r="GO146" s="2"/>
      <c r="GP146" s="2"/>
      <c r="GQ146" s="2"/>
      <c r="GR146" s="2"/>
      <c r="GS146" s="2"/>
      <c r="GT146" s="2"/>
      <c r="GU146" s="2"/>
      <c r="GV146" s="2"/>
      <c r="GW146" s="2"/>
      <c r="GX146" s="2"/>
      <c r="GY146" s="2"/>
      <c r="GZ146" s="2"/>
      <c r="HA146" s="2"/>
      <c r="HB146" s="2"/>
      <c r="HC146" s="2"/>
      <c r="HD146" s="2"/>
      <c r="HE146" s="2"/>
      <c r="HF146" s="2"/>
      <c r="HG146" s="2"/>
      <c r="HH146" s="2"/>
      <c r="HI146" s="2"/>
      <c r="HJ146" s="2"/>
      <c r="HK146" s="2"/>
      <c r="HL146" s="2"/>
      <c r="HM146" s="2"/>
      <c r="HN146" s="2"/>
      <c r="HO146" s="2"/>
      <c r="HP146" s="2"/>
      <c r="HQ146" s="2"/>
      <c r="HR146" s="2"/>
      <c r="HS146" s="2"/>
      <c r="HT146" s="2"/>
      <c r="HU146" s="2"/>
      <c r="HV146" s="2"/>
      <c r="HW146" s="2"/>
      <c r="HX146" s="2"/>
      <c r="HY146" s="2"/>
      <c r="HZ146" s="2"/>
      <c r="IA146" s="2"/>
      <c r="IB146" s="2"/>
      <c r="IC146" s="2"/>
      <c r="ID146" s="2"/>
      <c r="IE146" s="2"/>
      <c r="IF146" s="2"/>
      <c r="IG146" s="2"/>
      <c r="IH146" s="2"/>
      <c r="II146" s="2"/>
      <c r="IJ146" s="2"/>
      <c r="IK146" s="2"/>
      <c r="IL146" s="2"/>
      <c r="IM146" s="2"/>
      <c r="IN146" s="2"/>
      <c r="IO146" s="2"/>
      <c r="IP146" s="2"/>
      <c r="IQ146" s="2"/>
      <c r="IR146" s="2"/>
      <c r="IS146" s="2"/>
      <c r="IT146" s="2"/>
      <c r="IU146" s="2"/>
      <c r="IV146" s="2"/>
    </row>
    <row r="147" customFormat="false" ht="30.5" hidden="false" customHeight="true" outlineLevel="0" collapsed="false">
      <c r="A147" s="37"/>
      <c r="B147" s="24" t="s">
        <v>168</v>
      </c>
      <c r="C147" s="24"/>
      <c r="D147" s="24"/>
      <c r="E147" s="24"/>
      <c r="F147" s="24"/>
      <c r="G147" s="24"/>
      <c r="H147" s="115" t="n">
        <v>0.03</v>
      </c>
      <c r="I147" s="51" t="n">
        <f aca="false">ROUND(($I$138/(1-$H$150))*H147,2)</f>
        <v>100.23</v>
      </c>
      <c r="J147" s="125"/>
      <c r="K147" s="125"/>
      <c r="L147" s="125"/>
      <c r="M147" s="125"/>
      <c r="N147" s="125"/>
      <c r="O147" s="125"/>
      <c r="P147" s="125"/>
      <c r="Q147" s="125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  <c r="GN147" s="2"/>
      <c r="GO147" s="2"/>
      <c r="GP147" s="2"/>
      <c r="GQ147" s="2"/>
      <c r="GR147" s="2"/>
      <c r="GS147" s="2"/>
      <c r="GT147" s="2"/>
      <c r="GU147" s="2"/>
      <c r="GV147" s="2"/>
      <c r="GW147" s="2"/>
      <c r="GX147" s="2"/>
      <c r="GY147" s="2"/>
      <c r="GZ147" s="2"/>
      <c r="HA147" s="2"/>
      <c r="HB147" s="2"/>
      <c r="HC147" s="2"/>
      <c r="HD147" s="2"/>
      <c r="HE147" s="2"/>
      <c r="HF147" s="2"/>
      <c r="HG147" s="2"/>
      <c r="HH147" s="2"/>
      <c r="HI147" s="2"/>
      <c r="HJ147" s="2"/>
      <c r="HK147" s="2"/>
      <c r="HL147" s="2"/>
      <c r="HM147" s="2"/>
      <c r="HN147" s="2"/>
      <c r="HO147" s="2"/>
      <c r="HP147" s="2"/>
      <c r="HQ147" s="2"/>
      <c r="HR147" s="2"/>
      <c r="HS147" s="2"/>
      <c r="HT147" s="2"/>
      <c r="HU147" s="2"/>
      <c r="HV147" s="2"/>
      <c r="HW147" s="2"/>
      <c r="HX147" s="2"/>
      <c r="HY147" s="2"/>
      <c r="HZ147" s="2"/>
      <c r="IA147" s="2"/>
      <c r="IB147" s="2"/>
      <c r="IC147" s="2"/>
      <c r="ID147" s="2"/>
      <c r="IE147" s="2"/>
      <c r="IF147" s="2"/>
      <c r="IG147" s="2"/>
      <c r="IH147" s="2"/>
      <c r="II147" s="2"/>
      <c r="IJ147" s="2"/>
      <c r="IK147" s="2"/>
      <c r="IL147" s="2"/>
      <c r="IM147" s="2"/>
      <c r="IN147" s="2"/>
      <c r="IO147" s="2"/>
      <c r="IP147" s="2"/>
      <c r="IQ147" s="2"/>
      <c r="IR147" s="2"/>
      <c r="IS147" s="2"/>
      <c r="IT147" s="2"/>
      <c r="IU147" s="2"/>
      <c r="IV147" s="2"/>
    </row>
    <row r="148" customFormat="false" ht="12.8" hidden="false" customHeight="false" outlineLevel="0" collapsed="false">
      <c r="A148" s="43" t="s">
        <v>44</v>
      </c>
      <c r="B148" s="43"/>
      <c r="C148" s="43"/>
      <c r="D148" s="43"/>
      <c r="E148" s="43"/>
      <c r="F148" s="43"/>
      <c r="G148" s="43"/>
      <c r="H148" s="43"/>
      <c r="I148" s="57" t="n">
        <f aca="false">SUM(I135+I137+I141+I142+I147)</f>
        <v>559.55</v>
      </c>
      <c r="J148" s="125"/>
      <c r="K148" s="125"/>
      <c r="L148" s="125"/>
      <c r="M148" s="125"/>
      <c r="N148" s="125"/>
      <c r="O148" s="125"/>
      <c r="P148" s="125"/>
      <c r="Q148" s="125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  <c r="GM148" s="2"/>
      <c r="GN148" s="2"/>
      <c r="GO148" s="2"/>
      <c r="GP148" s="2"/>
      <c r="GQ148" s="2"/>
      <c r="GR148" s="2"/>
      <c r="GS148" s="2"/>
      <c r="GT148" s="2"/>
      <c r="GU148" s="2"/>
      <c r="GV148" s="2"/>
      <c r="GW148" s="2"/>
      <c r="GX148" s="2"/>
      <c r="GY148" s="2"/>
      <c r="GZ148" s="2"/>
      <c r="HA148" s="2"/>
      <c r="HB148" s="2"/>
      <c r="HC148" s="2"/>
      <c r="HD148" s="2"/>
      <c r="HE148" s="2"/>
      <c r="HF148" s="2"/>
      <c r="HG148" s="2"/>
      <c r="HH148" s="2"/>
      <c r="HI148" s="2"/>
      <c r="HJ148" s="2"/>
      <c r="HK148" s="2"/>
      <c r="HL148" s="2"/>
      <c r="HM148" s="2"/>
      <c r="HN148" s="2"/>
      <c r="HO148" s="2"/>
      <c r="HP148" s="2"/>
      <c r="HQ148" s="2"/>
      <c r="HR148" s="2"/>
      <c r="HS148" s="2"/>
      <c r="HT148" s="2"/>
      <c r="HU148" s="2"/>
      <c r="HV148" s="2"/>
      <c r="HW148" s="2"/>
      <c r="HX148" s="2"/>
      <c r="HY148" s="2"/>
      <c r="HZ148" s="2"/>
      <c r="IA148" s="2"/>
      <c r="IB148" s="2"/>
      <c r="IC148" s="2"/>
      <c r="ID148" s="2"/>
      <c r="IE148" s="2"/>
      <c r="IF148" s="2"/>
      <c r="IG148" s="2"/>
      <c r="IH148" s="2"/>
      <c r="II148" s="2"/>
      <c r="IJ148" s="2"/>
      <c r="IK148" s="2"/>
      <c r="IL148" s="2"/>
      <c r="IM148" s="2"/>
      <c r="IN148" s="2"/>
      <c r="IO148" s="2"/>
      <c r="IP148" s="2"/>
      <c r="IQ148" s="2"/>
      <c r="IR148" s="2"/>
      <c r="IS148" s="2"/>
      <c r="IT148" s="2"/>
      <c r="IU148" s="2"/>
      <c r="IV148" s="2"/>
    </row>
    <row r="149" customFormat="false" ht="12.8" hidden="false" customHeight="false" outlineLevel="0" collapsed="false">
      <c r="A149" s="11"/>
      <c r="B149" s="11"/>
      <c r="C149" s="11"/>
      <c r="D149" s="11"/>
      <c r="E149" s="11"/>
      <c r="F149" s="11"/>
      <c r="G149" s="11"/>
      <c r="H149" s="11"/>
      <c r="I149" s="11"/>
      <c r="J149" s="125"/>
      <c r="K149" s="125"/>
      <c r="L149" s="125"/>
      <c r="M149" s="125"/>
      <c r="N149" s="125"/>
      <c r="O149" s="125"/>
      <c r="P149" s="125"/>
      <c r="Q149" s="125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  <c r="GM149" s="2"/>
      <c r="GN149" s="2"/>
      <c r="GO149" s="2"/>
      <c r="GP149" s="2"/>
      <c r="GQ149" s="2"/>
      <c r="GR149" s="2"/>
      <c r="GS149" s="2"/>
      <c r="GT149" s="2"/>
      <c r="GU149" s="2"/>
      <c r="GV149" s="2"/>
      <c r="GW149" s="2"/>
      <c r="GX149" s="2"/>
      <c r="GY149" s="2"/>
      <c r="GZ149" s="2"/>
      <c r="HA149" s="2"/>
      <c r="HB149" s="2"/>
      <c r="HC149" s="2"/>
      <c r="HD149" s="2"/>
      <c r="HE149" s="2"/>
      <c r="HF149" s="2"/>
      <c r="HG149" s="2"/>
      <c r="HH149" s="2"/>
      <c r="HI149" s="2"/>
      <c r="HJ149" s="2"/>
      <c r="HK149" s="2"/>
      <c r="HL149" s="2"/>
      <c r="HM149" s="2"/>
      <c r="HN149" s="2"/>
      <c r="HO149" s="2"/>
      <c r="HP149" s="2"/>
      <c r="HQ149" s="2"/>
      <c r="HR149" s="2"/>
      <c r="HS149" s="2"/>
      <c r="HT149" s="2"/>
      <c r="HU149" s="2"/>
      <c r="HV149" s="2"/>
      <c r="HW149" s="2"/>
      <c r="HX149" s="2"/>
      <c r="HY149" s="2"/>
      <c r="HZ149" s="2"/>
      <c r="IA149" s="2"/>
      <c r="IB149" s="2"/>
      <c r="IC149" s="2"/>
      <c r="ID149" s="2"/>
      <c r="IE149" s="2"/>
      <c r="IF149" s="2"/>
      <c r="IG149" s="2"/>
      <c r="IH149" s="2"/>
      <c r="II149" s="2"/>
      <c r="IJ149" s="2"/>
      <c r="IK149" s="2"/>
      <c r="IL149" s="2"/>
      <c r="IM149" s="2"/>
      <c r="IN149" s="2"/>
      <c r="IO149" s="2"/>
      <c r="IP149" s="2"/>
      <c r="IQ149" s="2"/>
      <c r="IR149" s="2"/>
      <c r="IS149" s="2"/>
      <c r="IT149" s="2"/>
      <c r="IU149" s="2"/>
      <c r="IV149" s="2"/>
    </row>
    <row r="150" customFormat="false" ht="14.65" hidden="false" customHeight="true" outlineLevel="0" collapsed="false">
      <c r="A150" s="118" t="s">
        <v>147</v>
      </c>
      <c r="B150" s="118"/>
      <c r="C150" s="118"/>
      <c r="D150" s="118"/>
      <c r="E150" s="118"/>
      <c r="F150" s="118"/>
      <c r="G150" s="118"/>
      <c r="H150" s="119" t="n">
        <f aca="false">SUM(H141:H147)</f>
        <v>0.0665</v>
      </c>
      <c r="I150" s="112" t="n">
        <f aca="false">SUM(I141:I147)</f>
        <v>222.18</v>
      </c>
      <c r="J150" s="125"/>
      <c r="K150" s="125"/>
      <c r="L150" s="125"/>
      <c r="M150" s="125"/>
      <c r="N150" s="125"/>
      <c r="O150" s="125"/>
      <c r="P150" s="125"/>
      <c r="Q150" s="125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  <c r="GM150" s="2"/>
      <c r="GN150" s="2"/>
      <c r="GO150" s="2"/>
      <c r="GP150" s="2"/>
      <c r="GQ150" s="2"/>
      <c r="GR150" s="2"/>
      <c r="GS150" s="2"/>
      <c r="GT150" s="2"/>
      <c r="GU150" s="2"/>
      <c r="GV150" s="2"/>
      <c r="GW150" s="2"/>
      <c r="GX150" s="2"/>
      <c r="GY150" s="2"/>
      <c r="GZ150" s="2"/>
      <c r="HA150" s="2"/>
      <c r="HB150" s="2"/>
      <c r="HC150" s="2"/>
      <c r="HD150" s="2"/>
      <c r="HE150" s="2"/>
      <c r="HF150" s="2"/>
      <c r="HG150" s="2"/>
      <c r="HH150" s="2"/>
      <c r="HI150" s="2"/>
      <c r="HJ150" s="2"/>
      <c r="HK150" s="2"/>
      <c r="HL150" s="2"/>
      <c r="HM150" s="2"/>
      <c r="HN150" s="2"/>
      <c r="HO150" s="2"/>
      <c r="HP150" s="2"/>
      <c r="HQ150" s="2"/>
      <c r="HR150" s="2"/>
      <c r="HS150" s="2"/>
      <c r="HT150" s="2"/>
      <c r="HU150" s="2"/>
      <c r="HV150" s="2"/>
      <c r="HW150" s="2"/>
      <c r="HX150" s="2"/>
      <c r="HY150" s="2"/>
      <c r="HZ150" s="2"/>
      <c r="IA150" s="2"/>
      <c r="IB150" s="2"/>
      <c r="IC150" s="2"/>
      <c r="ID150" s="2"/>
      <c r="IE150" s="2"/>
      <c r="IF150" s="2"/>
      <c r="IG150" s="2"/>
      <c r="IH150" s="2"/>
      <c r="II150" s="2"/>
      <c r="IJ150" s="2"/>
      <c r="IK150" s="2"/>
      <c r="IL150" s="2"/>
      <c r="IM150" s="2"/>
      <c r="IN150" s="2"/>
      <c r="IO150" s="2"/>
      <c r="IP150" s="2"/>
      <c r="IQ150" s="2"/>
      <c r="IR150" s="2"/>
      <c r="IS150" s="2"/>
      <c r="IT150" s="2"/>
      <c r="IU150" s="2"/>
      <c r="IV150" s="2"/>
    </row>
    <row r="151" customFormat="false" ht="12.8" hidden="false" customHeight="false" outlineLevel="0" collapsed="false">
      <c r="A151" s="120" t="s">
        <v>148</v>
      </c>
      <c r="B151" s="120"/>
      <c r="C151" s="121" t="s">
        <v>149</v>
      </c>
      <c r="D151" s="121"/>
      <c r="E151" s="121"/>
      <c r="F151" s="121"/>
      <c r="G151" s="121"/>
      <c r="H151" s="121"/>
      <c r="I151" s="121"/>
      <c r="J151" s="125"/>
      <c r="K151" s="125"/>
      <c r="L151" s="125"/>
      <c r="M151" s="125"/>
      <c r="N151" s="125"/>
      <c r="O151" s="125"/>
      <c r="P151" s="125"/>
      <c r="Q151" s="125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  <c r="GM151" s="2"/>
      <c r="GN151" s="2"/>
      <c r="GO151" s="2"/>
      <c r="GP151" s="2"/>
      <c r="GQ151" s="2"/>
      <c r="GR151" s="2"/>
      <c r="GS151" s="2"/>
      <c r="GT151" s="2"/>
      <c r="GU151" s="2"/>
      <c r="GV151" s="2"/>
      <c r="GW151" s="2"/>
      <c r="GX151" s="2"/>
      <c r="GY151" s="2"/>
      <c r="GZ151" s="2"/>
      <c r="HA151" s="2"/>
      <c r="HB151" s="2"/>
      <c r="HC151" s="2"/>
      <c r="HD151" s="2"/>
      <c r="HE151" s="2"/>
      <c r="HF151" s="2"/>
      <c r="HG151" s="2"/>
      <c r="HH151" s="2"/>
      <c r="HI151" s="2"/>
      <c r="HJ151" s="2"/>
      <c r="HK151" s="2"/>
      <c r="HL151" s="2"/>
      <c r="HM151" s="2"/>
      <c r="HN151" s="2"/>
      <c r="HO151" s="2"/>
      <c r="HP151" s="2"/>
      <c r="HQ151" s="2"/>
      <c r="HR151" s="2"/>
      <c r="HS151" s="2"/>
      <c r="HT151" s="2"/>
      <c r="HU151" s="2"/>
      <c r="HV151" s="2"/>
      <c r="HW151" s="2"/>
      <c r="HX151" s="2"/>
      <c r="HY151" s="2"/>
      <c r="HZ151" s="2"/>
      <c r="IA151" s="2"/>
      <c r="IB151" s="2"/>
      <c r="IC151" s="2"/>
      <c r="ID151" s="2"/>
      <c r="IE151" s="2"/>
      <c r="IF151" s="2"/>
      <c r="IG151" s="2"/>
      <c r="IH151" s="2"/>
      <c r="II151" s="2"/>
      <c r="IJ151" s="2"/>
      <c r="IK151" s="2"/>
      <c r="IL151" s="2"/>
      <c r="IM151" s="2"/>
      <c r="IN151" s="2"/>
      <c r="IO151" s="2"/>
      <c r="IP151" s="2"/>
      <c r="IQ151" s="2"/>
      <c r="IR151" s="2"/>
      <c r="IS151" s="2"/>
      <c r="IT151" s="2"/>
      <c r="IU151" s="2"/>
      <c r="IV151" s="2"/>
    </row>
    <row r="152" customFormat="false" ht="12.8" hidden="false" customHeight="false" outlineLevel="0" collapsed="false">
      <c r="A152" s="120"/>
      <c r="B152" s="120"/>
      <c r="C152" s="122" t="s">
        <v>150</v>
      </c>
      <c r="D152" s="122"/>
      <c r="E152" s="122"/>
      <c r="F152" s="122"/>
      <c r="G152" s="122"/>
      <c r="H152" s="122"/>
      <c r="I152" s="122"/>
      <c r="J152" s="125"/>
      <c r="K152" s="125"/>
      <c r="L152" s="125"/>
      <c r="M152" s="125"/>
      <c r="N152" s="125"/>
      <c r="O152" s="125"/>
      <c r="P152" s="125"/>
      <c r="Q152" s="125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  <c r="GQ152" s="2"/>
      <c r="GR152" s="2"/>
      <c r="GS152" s="2"/>
      <c r="GT152" s="2"/>
      <c r="GU152" s="2"/>
      <c r="GV152" s="2"/>
      <c r="GW152" s="2"/>
      <c r="GX152" s="2"/>
      <c r="GY152" s="2"/>
      <c r="GZ152" s="2"/>
      <c r="HA152" s="2"/>
      <c r="HB152" s="2"/>
      <c r="HC152" s="2"/>
      <c r="HD152" s="2"/>
      <c r="HE152" s="2"/>
      <c r="HF152" s="2"/>
      <c r="HG152" s="2"/>
      <c r="HH152" s="2"/>
      <c r="HI152" s="2"/>
      <c r="HJ152" s="2"/>
      <c r="HK152" s="2"/>
      <c r="HL152" s="2"/>
      <c r="HM152" s="2"/>
      <c r="HN152" s="2"/>
      <c r="HO152" s="2"/>
      <c r="HP152" s="2"/>
      <c r="HQ152" s="2"/>
      <c r="HR152" s="2"/>
      <c r="HS152" s="2"/>
      <c r="HT152" s="2"/>
      <c r="HU152" s="2"/>
      <c r="HV152" s="2"/>
      <c r="HW152" s="2"/>
      <c r="HX152" s="2"/>
      <c r="HY152" s="2"/>
      <c r="HZ152" s="2"/>
      <c r="IA152" s="2"/>
      <c r="IB152" s="2"/>
      <c r="IC152" s="2"/>
      <c r="ID152" s="2"/>
      <c r="IE152" s="2"/>
      <c r="IF152" s="2"/>
      <c r="IG152" s="2"/>
      <c r="IH152" s="2"/>
      <c r="II152" s="2"/>
      <c r="IJ152" s="2"/>
      <c r="IK152" s="2"/>
      <c r="IL152" s="2"/>
      <c r="IM152" s="2"/>
      <c r="IN152" s="2"/>
      <c r="IO152" s="2"/>
      <c r="IP152" s="2"/>
      <c r="IQ152" s="2"/>
      <c r="IR152" s="2"/>
      <c r="IS152" s="2"/>
      <c r="IT152" s="2"/>
      <c r="IU152" s="2"/>
      <c r="IV152" s="2"/>
    </row>
    <row r="153" customFormat="false" ht="12.8" hidden="false" customHeight="false" outlineLevel="0" collapsed="false">
      <c r="A153" s="120"/>
      <c r="B153" s="120"/>
      <c r="C153" s="123" t="s">
        <v>151</v>
      </c>
      <c r="D153" s="123"/>
      <c r="E153" s="123"/>
      <c r="F153" s="123"/>
      <c r="G153" s="123"/>
      <c r="H153" s="123"/>
      <c r="I153" s="123"/>
      <c r="J153" s="125"/>
      <c r="K153" s="125"/>
      <c r="L153" s="125"/>
      <c r="M153" s="125"/>
      <c r="N153" s="125"/>
      <c r="O153" s="125"/>
      <c r="P153" s="125"/>
      <c r="Q153" s="125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  <c r="GJ153" s="2"/>
      <c r="GK153" s="2"/>
      <c r="GL153" s="2"/>
      <c r="GM153" s="2"/>
      <c r="GN153" s="2"/>
      <c r="GO153" s="2"/>
      <c r="GP153" s="2"/>
      <c r="GQ153" s="2"/>
      <c r="GR153" s="2"/>
      <c r="GS153" s="2"/>
      <c r="GT153" s="2"/>
      <c r="GU153" s="2"/>
      <c r="GV153" s="2"/>
      <c r="GW153" s="2"/>
      <c r="GX153" s="2"/>
      <c r="GY153" s="2"/>
      <c r="GZ153" s="2"/>
      <c r="HA153" s="2"/>
      <c r="HB153" s="2"/>
      <c r="HC153" s="2"/>
      <c r="HD153" s="2"/>
      <c r="HE153" s="2"/>
      <c r="HF153" s="2"/>
      <c r="HG153" s="2"/>
      <c r="HH153" s="2"/>
      <c r="HI153" s="2"/>
      <c r="HJ153" s="2"/>
      <c r="HK153" s="2"/>
      <c r="HL153" s="2"/>
      <c r="HM153" s="2"/>
      <c r="HN153" s="2"/>
      <c r="HO153" s="2"/>
      <c r="HP153" s="2"/>
      <c r="HQ153" s="2"/>
      <c r="HR153" s="2"/>
      <c r="HS153" s="2"/>
      <c r="HT153" s="2"/>
      <c r="HU153" s="2"/>
      <c r="HV153" s="2"/>
      <c r="HW153" s="2"/>
      <c r="HX153" s="2"/>
      <c r="HY153" s="2"/>
      <c r="HZ153" s="2"/>
      <c r="IA153" s="2"/>
      <c r="IB153" s="2"/>
      <c r="IC153" s="2"/>
      <c r="ID153" s="2"/>
      <c r="IE153" s="2"/>
      <c r="IF153" s="2"/>
      <c r="IG153" s="2"/>
      <c r="IH153" s="2"/>
      <c r="II153" s="2"/>
      <c r="IJ153" s="2"/>
      <c r="IK153" s="2"/>
      <c r="IL153" s="2"/>
      <c r="IM153" s="2"/>
      <c r="IN153" s="2"/>
      <c r="IO153" s="2"/>
      <c r="IP153" s="2"/>
      <c r="IQ153" s="2"/>
      <c r="IR153" s="2"/>
      <c r="IS153" s="2"/>
      <c r="IT153" s="2"/>
      <c r="IU153" s="2"/>
      <c r="IV153" s="2"/>
    </row>
    <row r="154" customFormat="false" ht="12.8" hidden="false" customHeight="false" outlineLevel="0" collapsed="false">
      <c r="A154" s="124"/>
      <c r="B154" s="124"/>
      <c r="C154" s="124"/>
      <c r="D154" s="124"/>
      <c r="E154" s="124"/>
      <c r="F154" s="124"/>
      <c r="G154" s="124"/>
      <c r="H154" s="124"/>
      <c r="I154" s="124"/>
      <c r="J154" s="125"/>
      <c r="K154" s="125"/>
      <c r="L154" s="125"/>
      <c r="M154" s="125"/>
      <c r="N154" s="125"/>
      <c r="O154" s="125"/>
      <c r="P154" s="125"/>
      <c r="Q154" s="125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  <c r="GM154" s="2"/>
      <c r="GN154" s="2"/>
      <c r="GO154" s="2"/>
      <c r="GP154" s="2"/>
      <c r="GQ154" s="2"/>
      <c r="GR154" s="2"/>
      <c r="GS154" s="2"/>
      <c r="GT154" s="2"/>
      <c r="GU154" s="2"/>
      <c r="GV154" s="2"/>
      <c r="GW154" s="2"/>
      <c r="GX154" s="2"/>
      <c r="GY154" s="2"/>
      <c r="GZ154" s="2"/>
      <c r="HA154" s="2"/>
      <c r="HB154" s="2"/>
      <c r="HC154" s="2"/>
      <c r="HD154" s="2"/>
      <c r="HE154" s="2"/>
      <c r="HF154" s="2"/>
      <c r="HG154" s="2"/>
      <c r="HH154" s="2"/>
      <c r="HI154" s="2"/>
      <c r="HJ154" s="2"/>
      <c r="HK154" s="2"/>
      <c r="HL154" s="2"/>
      <c r="HM154" s="2"/>
      <c r="HN154" s="2"/>
      <c r="HO154" s="2"/>
      <c r="HP154" s="2"/>
      <c r="HQ154" s="2"/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  <c r="IH154" s="2"/>
      <c r="II154" s="2"/>
      <c r="IJ154" s="2"/>
      <c r="IK154" s="2"/>
      <c r="IL154" s="2"/>
      <c r="IM154" s="2"/>
      <c r="IN154" s="2"/>
      <c r="IO154" s="2"/>
      <c r="IP154" s="2"/>
      <c r="IQ154" s="2"/>
      <c r="IR154" s="2"/>
      <c r="IS154" s="2"/>
      <c r="IT154" s="2"/>
      <c r="IU154" s="2"/>
      <c r="IV154" s="2"/>
    </row>
    <row r="155" customFormat="false" ht="25.9" hidden="false" customHeight="true" outlineLevel="0" collapsed="false">
      <c r="A155" s="23" t="s">
        <v>152</v>
      </c>
      <c r="B155" s="23"/>
      <c r="C155" s="23"/>
      <c r="D155" s="23"/>
      <c r="E155" s="23"/>
      <c r="F155" s="23"/>
      <c r="G155" s="23"/>
      <c r="H155" s="23"/>
      <c r="I155" s="23"/>
      <c r="J155" s="125"/>
      <c r="K155" s="125"/>
      <c r="L155" s="125"/>
      <c r="M155" s="125"/>
      <c r="N155" s="125"/>
      <c r="O155" s="125"/>
      <c r="P155" s="125"/>
      <c r="Q155" s="125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  <c r="GM155" s="2"/>
      <c r="GN155" s="2"/>
      <c r="GO155" s="2"/>
      <c r="GP155" s="2"/>
      <c r="GQ155" s="2"/>
      <c r="GR155" s="2"/>
      <c r="GS155" s="2"/>
      <c r="GT155" s="2"/>
      <c r="GU155" s="2"/>
      <c r="GV155" s="2"/>
      <c r="GW155" s="2"/>
      <c r="GX155" s="2"/>
      <c r="GY155" s="2"/>
      <c r="GZ155" s="2"/>
      <c r="HA155" s="2"/>
      <c r="HB155" s="2"/>
      <c r="HC155" s="2"/>
      <c r="HD155" s="2"/>
      <c r="HE155" s="2"/>
      <c r="HF155" s="2"/>
      <c r="HG155" s="2"/>
      <c r="HH155" s="2"/>
      <c r="HI155" s="2"/>
      <c r="HJ155" s="2"/>
      <c r="HK155" s="2"/>
      <c r="HL155" s="2"/>
      <c r="HM155" s="2"/>
      <c r="HN155" s="2"/>
      <c r="HO155" s="2"/>
      <c r="HP155" s="2"/>
      <c r="HQ155" s="2"/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  <c r="IH155" s="2"/>
      <c r="II155" s="2"/>
      <c r="IJ155" s="2"/>
      <c r="IK155" s="2"/>
      <c r="IL155" s="2"/>
      <c r="IM155" s="2"/>
      <c r="IN155" s="2"/>
      <c r="IO155" s="2"/>
      <c r="IP155" s="2"/>
      <c r="IQ155" s="2"/>
      <c r="IR155" s="2"/>
      <c r="IS155" s="2"/>
      <c r="IT155" s="2"/>
      <c r="IU155" s="2"/>
      <c r="IV155" s="2"/>
    </row>
    <row r="156" customFormat="false" ht="12.8" hidden="false" customHeight="false" outlineLevel="0" collapsed="false">
      <c r="A156" s="11"/>
      <c r="B156" s="11"/>
      <c r="C156" s="11"/>
      <c r="D156" s="11"/>
      <c r="E156" s="11"/>
      <c r="F156" s="11"/>
      <c r="G156" s="11"/>
      <c r="H156" s="11"/>
      <c r="I156" s="11"/>
      <c r="J156" s="125"/>
      <c r="K156" s="125"/>
      <c r="L156" s="125"/>
      <c r="M156" s="125"/>
      <c r="N156" s="125"/>
      <c r="O156" s="125"/>
      <c r="P156" s="125"/>
      <c r="Q156" s="125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  <c r="GM156" s="2"/>
      <c r="GN156" s="2"/>
      <c r="GO156" s="2"/>
      <c r="GP156" s="2"/>
      <c r="GQ156" s="2"/>
      <c r="GR156" s="2"/>
      <c r="GS156" s="2"/>
      <c r="GT156" s="2"/>
      <c r="GU156" s="2"/>
      <c r="GV156" s="2"/>
      <c r="GW156" s="2"/>
      <c r="GX156" s="2"/>
      <c r="GY156" s="2"/>
      <c r="GZ156" s="2"/>
      <c r="HA156" s="2"/>
      <c r="HB156" s="2"/>
      <c r="HC156" s="2"/>
      <c r="HD156" s="2"/>
      <c r="HE156" s="2"/>
      <c r="HF156" s="2"/>
      <c r="HG156" s="2"/>
      <c r="HH156" s="2"/>
      <c r="HI156" s="2"/>
      <c r="HJ156" s="2"/>
      <c r="HK156" s="2"/>
      <c r="HL156" s="2"/>
      <c r="HM156" s="2"/>
      <c r="HN156" s="2"/>
      <c r="HO156" s="2"/>
      <c r="HP156" s="2"/>
      <c r="HQ156" s="2"/>
      <c r="HR156" s="2"/>
      <c r="HS156" s="2"/>
      <c r="HT156" s="2"/>
      <c r="HU156" s="2"/>
      <c r="HV156" s="2"/>
      <c r="HW156" s="2"/>
      <c r="HX156" s="2"/>
      <c r="HY156" s="2"/>
      <c r="HZ156" s="2"/>
      <c r="IA156" s="2"/>
      <c r="IB156" s="2"/>
      <c r="IC156" s="2"/>
      <c r="ID156" s="2"/>
      <c r="IE156" s="2"/>
      <c r="IF156" s="2"/>
      <c r="IG156" s="2"/>
      <c r="IH156" s="2"/>
      <c r="II156" s="2"/>
      <c r="IJ156" s="2"/>
      <c r="IK156" s="2"/>
      <c r="IL156" s="2"/>
      <c r="IM156" s="2"/>
      <c r="IN156" s="2"/>
      <c r="IO156" s="2"/>
      <c r="IP156" s="2"/>
      <c r="IQ156" s="2"/>
      <c r="IR156" s="2"/>
      <c r="IS156" s="2"/>
      <c r="IT156" s="2"/>
      <c r="IU156" s="2"/>
      <c r="IV156" s="2"/>
    </row>
    <row r="157" customFormat="false" ht="45.5" hidden="false" customHeight="true" outlineLevel="0" collapsed="false">
      <c r="A157" s="126" t="s">
        <v>153</v>
      </c>
      <c r="B157" s="126"/>
      <c r="C157" s="126"/>
      <c r="D157" s="126"/>
      <c r="E157" s="126"/>
      <c r="F157" s="126"/>
      <c r="G157" s="126"/>
      <c r="H157" s="126"/>
      <c r="I157" s="126"/>
      <c r="J157" s="125"/>
      <c r="K157" s="125"/>
      <c r="L157" s="125"/>
      <c r="M157" s="125"/>
      <c r="N157" s="125"/>
      <c r="O157" s="125"/>
      <c r="P157" s="125"/>
      <c r="Q157" s="125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  <c r="GJ157" s="2"/>
      <c r="GK157" s="2"/>
      <c r="GL157" s="2"/>
      <c r="GM157" s="2"/>
      <c r="GN157" s="2"/>
      <c r="GO157" s="2"/>
      <c r="GP157" s="2"/>
      <c r="GQ157" s="2"/>
      <c r="GR157" s="2"/>
      <c r="GS157" s="2"/>
      <c r="GT157" s="2"/>
      <c r="GU157" s="2"/>
      <c r="GV157" s="2"/>
      <c r="GW157" s="2"/>
      <c r="GX157" s="2"/>
      <c r="GY157" s="2"/>
      <c r="GZ157" s="2"/>
      <c r="HA157" s="2"/>
      <c r="HB157" s="2"/>
      <c r="HC157" s="2"/>
      <c r="HD157" s="2"/>
      <c r="HE157" s="2"/>
      <c r="HF157" s="2"/>
      <c r="HG157" s="2"/>
      <c r="HH157" s="2"/>
      <c r="HI157" s="2"/>
      <c r="HJ157" s="2"/>
      <c r="HK157" s="2"/>
      <c r="HL157" s="2"/>
      <c r="HM157" s="2"/>
      <c r="HN157" s="2"/>
      <c r="HO157" s="2"/>
      <c r="HP157" s="2"/>
      <c r="HQ157" s="2"/>
      <c r="HR157" s="2"/>
      <c r="HS157" s="2"/>
      <c r="HT157" s="2"/>
      <c r="HU157" s="2"/>
      <c r="HV157" s="2"/>
      <c r="HW157" s="2"/>
      <c r="HX157" s="2"/>
      <c r="HY157" s="2"/>
      <c r="HZ157" s="2"/>
      <c r="IA157" s="2"/>
      <c r="IB157" s="2"/>
      <c r="IC157" s="2"/>
      <c r="ID157" s="2"/>
      <c r="IE157" s="2"/>
      <c r="IF157" s="2"/>
      <c r="IG157" s="2"/>
      <c r="IH157" s="2"/>
      <c r="II157" s="2"/>
      <c r="IJ157" s="2"/>
      <c r="IK157" s="2"/>
      <c r="IL157" s="2"/>
      <c r="IM157" s="2"/>
      <c r="IN157" s="2"/>
      <c r="IO157" s="2"/>
      <c r="IP157" s="2"/>
      <c r="IQ157" s="2"/>
      <c r="IR157" s="2"/>
      <c r="IS157" s="2"/>
      <c r="IT157" s="2"/>
      <c r="IU157" s="2"/>
      <c r="IV157" s="2"/>
    </row>
    <row r="158" customFormat="false" ht="25" hidden="false" customHeight="true" outlineLevel="0" collapsed="false">
      <c r="A158" s="127" t="s">
        <v>154</v>
      </c>
      <c r="B158" s="127"/>
      <c r="C158" s="127"/>
      <c r="D158" s="127"/>
      <c r="E158" s="127"/>
      <c r="F158" s="127"/>
      <c r="G158" s="127"/>
      <c r="H158" s="127"/>
      <c r="I158" s="9" t="s">
        <v>50</v>
      </c>
      <c r="J158" s="125"/>
      <c r="K158" s="125"/>
      <c r="L158" s="125"/>
      <c r="M158" s="125"/>
      <c r="N158" s="125"/>
      <c r="O158" s="125"/>
      <c r="P158" s="125"/>
      <c r="Q158" s="125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  <c r="GE158" s="2"/>
      <c r="GF158" s="2"/>
      <c r="GG158" s="2"/>
      <c r="GH158" s="2"/>
      <c r="GI158" s="2"/>
      <c r="GJ158" s="2"/>
      <c r="GK158" s="2"/>
      <c r="GL158" s="2"/>
      <c r="GM158" s="2"/>
      <c r="GN158" s="2"/>
      <c r="GO158" s="2"/>
      <c r="GP158" s="2"/>
      <c r="GQ158" s="2"/>
      <c r="GR158" s="2"/>
      <c r="GS158" s="2"/>
      <c r="GT158" s="2"/>
      <c r="GU158" s="2"/>
      <c r="GV158" s="2"/>
      <c r="GW158" s="2"/>
      <c r="GX158" s="2"/>
      <c r="GY158" s="2"/>
      <c r="GZ158" s="2"/>
      <c r="HA158" s="2"/>
      <c r="HB158" s="2"/>
      <c r="HC158" s="2"/>
      <c r="HD158" s="2"/>
      <c r="HE158" s="2"/>
      <c r="HF158" s="2"/>
      <c r="HG158" s="2"/>
      <c r="HH158" s="2"/>
      <c r="HI158" s="2"/>
      <c r="HJ158" s="2"/>
      <c r="HK158" s="2"/>
      <c r="HL158" s="2"/>
      <c r="HM158" s="2"/>
      <c r="HN158" s="2"/>
      <c r="HO158" s="2"/>
      <c r="HP158" s="2"/>
      <c r="HQ158" s="2"/>
      <c r="HR158" s="2"/>
      <c r="HS158" s="2"/>
      <c r="HT158" s="2"/>
      <c r="HU158" s="2"/>
      <c r="HV158" s="2"/>
      <c r="HW158" s="2"/>
      <c r="HX158" s="2"/>
      <c r="HY158" s="2"/>
      <c r="HZ158" s="2"/>
      <c r="IA158" s="2"/>
      <c r="IB158" s="2"/>
      <c r="IC158" s="2"/>
      <c r="ID158" s="2"/>
      <c r="IE158" s="2"/>
      <c r="IF158" s="2"/>
      <c r="IG158" s="2"/>
      <c r="IH158" s="2"/>
      <c r="II158" s="2"/>
      <c r="IJ158" s="2"/>
      <c r="IK158" s="2"/>
      <c r="IL158" s="2"/>
      <c r="IM158" s="2"/>
      <c r="IN158" s="2"/>
      <c r="IO158" s="2"/>
      <c r="IP158" s="2"/>
      <c r="IQ158" s="2"/>
      <c r="IR158" s="2"/>
      <c r="IS158" s="2"/>
      <c r="IT158" s="2"/>
      <c r="IU158" s="2"/>
      <c r="IV158" s="2"/>
    </row>
    <row r="159" customFormat="false" ht="14.65" hidden="false" customHeight="true" outlineLevel="0" collapsed="false">
      <c r="A159" s="128" t="s">
        <v>7</v>
      </c>
      <c r="B159" s="3" t="s">
        <v>155</v>
      </c>
      <c r="C159" s="3"/>
      <c r="D159" s="3"/>
      <c r="E159" s="3"/>
      <c r="F159" s="3"/>
      <c r="G159" s="3"/>
      <c r="H159" s="3"/>
      <c r="I159" s="74" t="n">
        <f aca="false">I33</f>
        <v>1280.87</v>
      </c>
      <c r="J159" s="125"/>
      <c r="K159" s="125"/>
      <c r="L159" s="125"/>
      <c r="M159" s="125"/>
      <c r="N159" s="125"/>
      <c r="O159" s="125"/>
      <c r="P159" s="125"/>
      <c r="Q159" s="125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  <c r="GE159" s="2"/>
      <c r="GF159" s="2"/>
      <c r="GG159" s="2"/>
      <c r="GH159" s="2"/>
      <c r="GI159" s="2"/>
      <c r="GJ159" s="2"/>
      <c r="GK159" s="2"/>
      <c r="GL159" s="2"/>
      <c r="GM159" s="2"/>
      <c r="GN159" s="2"/>
      <c r="GO159" s="2"/>
      <c r="GP159" s="2"/>
      <c r="GQ159" s="2"/>
      <c r="GR159" s="2"/>
      <c r="GS159" s="2"/>
      <c r="GT159" s="2"/>
      <c r="GU159" s="2"/>
      <c r="GV159" s="2"/>
      <c r="GW159" s="2"/>
      <c r="GX159" s="2"/>
      <c r="GY159" s="2"/>
      <c r="GZ159" s="2"/>
      <c r="HA159" s="2"/>
      <c r="HB159" s="2"/>
      <c r="HC159" s="2"/>
      <c r="HD159" s="2"/>
      <c r="HE159" s="2"/>
      <c r="HF159" s="2"/>
      <c r="HG159" s="2"/>
      <c r="HH159" s="2"/>
      <c r="HI159" s="2"/>
      <c r="HJ159" s="2"/>
      <c r="HK159" s="2"/>
      <c r="HL159" s="2"/>
      <c r="HM159" s="2"/>
      <c r="HN159" s="2"/>
      <c r="HO159" s="2"/>
      <c r="HP159" s="2"/>
      <c r="HQ159" s="2"/>
      <c r="HR159" s="2"/>
      <c r="HS159" s="2"/>
      <c r="HT159" s="2"/>
      <c r="HU159" s="2"/>
      <c r="HV159" s="2"/>
      <c r="HW159" s="2"/>
      <c r="HX159" s="2"/>
      <c r="HY159" s="2"/>
      <c r="HZ159" s="2"/>
      <c r="IA159" s="2"/>
      <c r="IB159" s="2"/>
      <c r="IC159" s="2"/>
      <c r="ID159" s="2"/>
      <c r="IE159" s="2"/>
      <c r="IF159" s="2"/>
      <c r="IG159" s="2"/>
      <c r="IH159" s="2"/>
      <c r="II159" s="2"/>
      <c r="IJ159" s="2"/>
      <c r="IK159" s="2"/>
      <c r="IL159" s="2"/>
      <c r="IM159" s="2"/>
      <c r="IN159" s="2"/>
      <c r="IO159" s="2"/>
      <c r="IP159" s="2"/>
      <c r="IQ159" s="2"/>
      <c r="IR159" s="2"/>
      <c r="IS159" s="2"/>
      <c r="IT159" s="2"/>
      <c r="IU159" s="2"/>
      <c r="IV159" s="2"/>
    </row>
    <row r="160" customFormat="false" ht="14.65" hidden="false" customHeight="true" outlineLevel="0" collapsed="false">
      <c r="A160" s="128" t="s">
        <v>10</v>
      </c>
      <c r="B160" s="3" t="s">
        <v>46</v>
      </c>
      <c r="C160" s="3"/>
      <c r="D160" s="3"/>
      <c r="E160" s="3"/>
      <c r="F160" s="3"/>
      <c r="G160" s="3"/>
      <c r="H160" s="3"/>
      <c r="I160" s="74" t="n">
        <f aca="false">I84</f>
        <v>1236.52430748</v>
      </c>
      <c r="J160" s="125"/>
      <c r="K160" s="125"/>
      <c r="L160" s="125"/>
      <c r="M160" s="125"/>
      <c r="N160" s="125"/>
      <c r="O160" s="125"/>
      <c r="P160" s="125"/>
      <c r="Q160" s="125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  <c r="GE160" s="2"/>
      <c r="GF160" s="2"/>
      <c r="GG160" s="2"/>
      <c r="GH160" s="2"/>
      <c r="GI160" s="2"/>
      <c r="GJ160" s="2"/>
      <c r="GK160" s="2"/>
      <c r="GL160" s="2"/>
      <c r="GM160" s="2"/>
      <c r="GN160" s="2"/>
      <c r="GO160" s="2"/>
      <c r="GP160" s="2"/>
      <c r="GQ160" s="2"/>
      <c r="GR160" s="2"/>
      <c r="GS160" s="2"/>
      <c r="GT160" s="2"/>
      <c r="GU160" s="2"/>
      <c r="GV160" s="2"/>
      <c r="GW160" s="2"/>
      <c r="GX160" s="2"/>
      <c r="GY160" s="2"/>
      <c r="GZ160" s="2"/>
      <c r="HA160" s="2"/>
      <c r="HB160" s="2"/>
      <c r="HC160" s="2"/>
      <c r="HD160" s="2"/>
      <c r="HE160" s="2"/>
      <c r="HF160" s="2"/>
      <c r="HG160" s="2"/>
      <c r="HH160" s="2"/>
      <c r="HI160" s="2"/>
      <c r="HJ160" s="2"/>
      <c r="HK160" s="2"/>
      <c r="HL160" s="2"/>
      <c r="HM160" s="2"/>
      <c r="HN160" s="2"/>
      <c r="HO160" s="2"/>
      <c r="HP160" s="2"/>
      <c r="HQ160" s="2"/>
      <c r="HR160" s="2"/>
      <c r="HS160" s="2"/>
      <c r="HT160" s="2"/>
      <c r="HU160" s="2"/>
      <c r="HV160" s="2"/>
      <c r="HW160" s="2"/>
      <c r="HX160" s="2"/>
      <c r="HY160" s="2"/>
      <c r="HZ160" s="2"/>
      <c r="IA160" s="2"/>
      <c r="IB160" s="2"/>
      <c r="IC160" s="2"/>
      <c r="ID160" s="2"/>
      <c r="IE160" s="2"/>
      <c r="IF160" s="2"/>
      <c r="IG160" s="2"/>
      <c r="IH160" s="2"/>
      <c r="II160" s="2"/>
      <c r="IJ160" s="2"/>
      <c r="IK160" s="2"/>
      <c r="IL160" s="2"/>
      <c r="IM160" s="2"/>
      <c r="IN160" s="2"/>
      <c r="IO160" s="2"/>
      <c r="IP160" s="2"/>
      <c r="IQ160" s="2"/>
      <c r="IR160" s="2"/>
      <c r="IS160" s="2"/>
      <c r="IT160" s="2"/>
      <c r="IU160" s="2"/>
      <c r="IV160" s="2"/>
    </row>
    <row r="161" customFormat="false" ht="14.65" hidden="false" customHeight="true" outlineLevel="0" collapsed="false">
      <c r="A161" s="128" t="s">
        <v>13</v>
      </c>
      <c r="B161" s="3" t="s">
        <v>156</v>
      </c>
      <c r="C161" s="3"/>
      <c r="D161" s="3"/>
      <c r="E161" s="3"/>
      <c r="F161" s="3"/>
      <c r="G161" s="3"/>
      <c r="H161" s="3"/>
      <c r="I161" s="74" t="n">
        <f aca="false">I93</f>
        <v>91.96</v>
      </c>
      <c r="J161" s="125"/>
      <c r="K161" s="125"/>
      <c r="L161" s="125"/>
      <c r="M161" s="125"/>
      <c r="N161" s="125"/>
      <c r="O161" s="125"/>
      <c r="P161" s="125"/>
      <c r="Q161" s="125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  <c r="GE161" s="2"/>
      <c r="GF161" s="2"/>
      <c r="GG161" s="2"/>
      <c r="GH161" s="2"/>
      <c r="GI161" s="2"/>
      <c r="GJ161" s="2"/>
      <c r="GK161" s="2"/>
      <c r="GL161" s="2"/>
      <c r="GM161" s="2"/>
      <c r="GN161" s="2"/>
      <c r="GO161" s="2"/>
      <c r="GP161" s="2"/>
      <c r="GQ161" s="2"/>
      <c r="GR161" s="2"/>
      <c r="GS161" s="2"/>
      <c r="GT161" s="2"/>
      <c r="GU161" s="2"/>
      <c r="GV161" s="2"/>
      <c r="GW161" s="2"/>
      <c r="GX161" s="2"/>
      <c r="GY161" s="2"/>
      <c r="GZ161" s="2"/>
      <c r="HA161" s="2"/>
      <c r="HB161" s="2"/>
      <c r="HC161" s="2"/>
      <c r="HD161" s="2"/>
      <c r="HE161" s="2"/>
      <c r="HF161" s="2"/>
      <c r="HG161" s="2"/>
      <c r="HH161" s="2"/>
      <c r="HI161" s="2"/>
      <c r="HJ161" s="2"/>
      <c r="HK161" s="2"/>
      <c r="HL161" s="2"/>
      <c r="HM161" s="2"/>
      <c r="HN161" s="2"/>
      <c r="HO161" s="2"/>
      <c r="HP161" s="2"/>
      <c r="HQ161" s="2"/>
      <c r="HR161" s="2"/>
      <c r="HS161" s="2"/>
      <c r="HT161" s="2"/>
      <c r="HU161" s="2"/>
      <c r="HV161" s="2"/>
      <c r="HW161" s="2"/>
      <c r="HX161" s="2"/>
      <c r="HY161" s="2"/>
      <c r="HZ161" s="2"/>
      <c r="IA161" s="2"/>
      <c r="IB161" s="2"/>
      <c r="IC161" s="2"/>
      <c r="ID161" s="2"/>
      <c r="IE161" s="2"/>
      <c r="IF161" s="2"/>
      <c r="IG161" s="2"/>
      <c r="IH161" s="2"/>
      <c r="II161" s="2"/>
      <c r="IJ161" s="2"/>
      <c r="IK161" s="2"/>
      <c r="IL161" s="2"/>
      <c r="IM161" s="2"/>
      <c r="IN161" s="2"/>
      <c r="IO161" s="2"/>
      <c r="IP161" s="2"/>
      <c r="IQ161" s="2"/>
      <c r="IR161" s="2"/>
      <c r="IS161" s="2"/>
      <c r="IT161" s="2"/>
      <c r="IU161" s="2"/>
      <c r="IV161" s="2"/>
    </row>
    <row r="162" customFormat="false" ht="14.65" hidden="false" customHeight="true" outlineLevel="0" collapsed="false">
      <c r="A162" s="128" t="s">
        <v>16</v>
      </c>
      <c r="B162" s="3" t="s">
        <v>157</v>
      </c>
      <c r="C162" s="3"/>
      <c r="D162" s="3"/>
      <c r="E162" s="3"/>
      <c r="F162" s="3"/>
      <c r="G162" s="3"/>
      <c r="H162" s="3"/>
      <c r="I162" s="74" t="n">
        <f aca="false">I120</f>
        <v>142.65</v>
      </c>
      <c r="J162" s="125"/>
      <c r="K162" s="125"/>
      <c r="L162" s="125"/>
      <c r="M162" s="125"/>
      <c r="N162" s="125"/>
      <c r="O162" s="125"/>
      <c r="P162" s="125"/>
      <c r="Q162" s="125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  <c r="GE162" s="2"/>
      <c r="GF162" s="2"/>
      <c r="GG162" s="2"/>
      <c r="GH162" s="2"/>
      <c r="GI162" s="2"/>
      <c r="GJ162" s="2"/>
      <c r="GK162" s="2"/>
      <c r="GL162" s="2"/>
      <c r="GM162" s="2"/>
      <c r="GN162" s="2"/>
      <c r="GO162" s="2"/>
      <c r="GP162" s="2"/>
      <c r="GQ162" s="2"/>
      <c r="GR162" s="2"/>
      <c r="GS162" s="2"/>
      <c r="GT162" s="2"/>
      <c r="GU162" s="2"/>
      <c r="GV162" s="2"/>
      <c r="GW162" s="2"/>
      <c r="GX162" s="2"/>
      <c r="GY162" s="2"/>
      <c r="GZ162" s="2"/>
      <c r="HA162" s="2"/>
      <c r="HB162" s="2"/>
      <c r="HC162" s="2"/>
      <c r="HD162" s="2"/>
      <c r="HE162" s="2"/>
      <c r="HF162" s="2"/>
      <c r="HG162" s="2"/>
      <c r="HH162" s="2"/>
      <c r="HI162" s="2"/>
      <c r="HJ162" s="2"/>
      <c r="HK162" s="2"/>
      <c r="HL162" s="2"/>
      <c r="HM162" s="2"/>
      <c r="HN162" s="2"/>
      <c r="HO162" s="2"/>
      <c r="HP162" s="2"/>
      <c r="HQ162" s="2"/>
      <c r="HR162" s="2"/>
      <c r="HS162" s="2"/>
      <c r="HT162" s="2"/>
      <c r="HU162" s="2"/>
      <c r="HV162" s="2"/>
      <c r="HW162" s="2"/>
      <c r="HX162" s="2"/>
      <c r="HY162" s="2"/>
      <c r="HZ162" s="2"/>
      <c r="IA162" s="2"/>
      <c r="IB162" s="2"/>
      <c r="IC162" s="2"/>
      <c r="ID162" s="2"/>
      <c r="IE162" s="2"/>
      <c r="IF162" s="2"/>
      <c r="IG162" s="2"/>
      <c r="IH162" s="2"/>
      <c r="II162" s="2"/>
      <c r="IJ162" s="2"/>
      <c r="IK162" s="2"/>
      <c r="IL162" s="2"/>
      <c r="IM162" s="2"/>
      <c r="IN162" s="2"/>
      <c r="IO162" s="2"/>
      <c r="IP162" s="2"/>
      <c r="IQ162" s="2"/>
      <c r="IR162" s="2"/>
      <c r="IS162" s="2"/>
      <c r="IT162" s="2"/>
      <c r="IU162" s="2"/>
      <c r="IV162" s="2"/>
    </row>
    <row r="163" customFormat="false" ht="14.65" hidden="false" customHeight="true" outlineLevel="0" collapsed="false">
      <c r="A163" s="128" t="s">
        <v>64</v>
      </c>
      <c r="B163" s="3" t="s">
        <v>158</v>
      </c>
      <c r="C163" s="3"/>
      <c r="D163" s="3"/>
      <c r="E163" s="3"/>
      <c r="F163" s="3"/>
      <c r="G163" s="3"/>
      <c r="H163" s="3"/>
      <c r="I163" s="74" t="n">
        <f aca="false">I128</f>
        <v>29.4025</v>
      </c>
      <c r="J163" s="125"/>
      <c r="K163" s="125"/>
      <c r="L163" s="125"/>
      <c r="M163" s="125"/>
      <c r="N163" s="125"/>
      <c r="O163" s="125"/>
      <c r="P163" s="125"/>
      <c r="Q163" s="125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  <c r="EU163" s="2"/>
      <c r="EV163" s="2"/>
      <c r="EW163" s="2"/>
      <c r="EX163" s="2"/>
      <c r="EY163" s="2"/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/>
      <c r="FR163" s="2"/>
      <c r="FS163" s="2"/>
      <c r="FT163" s="2"/>
      <c r="FU163" s="2"/>
      <c r="FV163" s="2"/>
      <c r="FW163" s="2"/>
      <c r="FX163" s="2"/>
      <c r="FY163" s="2"/>
      <c r="FZ163" s="2"/>
      <c r="GA163" s="2"/>
      <c r="GB163" s="2"/>
      <c r="GC163" s="2"/>
      <c r="GD163" s="2"/>
      <c r="GE163" s="2"/>
      <c r="GF163" s="2"/>
      <c r="GG163" s="2"/>
      <c r="GH163" s="2"/>
      <c r="GI163" s="2"/>
      <c r="GJ163" s="2"/>
      <c r="GK163" s="2"/>
      <c r="GL163" s="2"/>
      <c r="GM163" s="2"/>
      <c r="GN163" s="2"/>
      <c r="GO163" s="2"/>
      <c r="GP163" s="2"/>
      <c r="GQ163" s="2"/>
      <c r="GR163" s="2"/>
      <c r="GS163" s="2"/>
      <c r="GT163" s="2"/>
      <c r="GU163" s="2"/>
      <c r="GV163" s="2"/>
      <c r="GW163" s="2"/>
      <c r="GX163" s="2"/>
      <c r="GY163" s="2"/>
      <c r="GZ163" s="2"/>
      <c r="HA163" s="2"/>
      <c r="HB163" s="2"/>
      <c r="HC163" s="2"/>
      <c r="HD163" s="2"/>
      <c r="HE163" s="2"/>
      <c r="HF163" s="2"/>
      <c r="HG163" s="2"/>
      <c r="HH163" s="2"/>
      <c r="HI163" s="2"/>
      <c r="HJ163" s="2"/>
      <c r="HK163" s="2"/>
      <c r="HL163" s="2"/>
      <c r="HM163" s="2"/>
      <c r="HN163" s="2"/>
      <c r="HO163" s="2"/>
      <c r="HP163" s="2"/>
      <c r="HQ163" s="2"/>
      <c r="HR163" s="2"/>
      <c r="HS163" s="2"/>
      <c r="HT163" s="2"/>
      <c r="HU163" s="2"/>
      <c r="HV163" s="2"/>
      <c r="HW163" s="2"/>
      <c r="HX163" s="2"/>
      <c r="HY163" s="2"/>
      <c r="HZ163" s="2"/>
      <c r="IA163" s="2"/>
      <c r="IB163" s="2"/>
      <c r="IC163" s="2"/>
      <c r="ID163" s="2"/>
      <c r="IE163" s="2"/>
      <c r="IF163" s="2"/>
      <c r="IG163" s="2"/>
      <c r="IH163" s="2"/>
      <c r="II163" s="2"/>
      <c r="IJ163" s="2"/>
      <c r="IK163" s="2"/>
      <c r="IL163" s="2"/>
      <c r="IM163" s="2"/>
      <c r="IN163" s="2"/>
      <c r="IO163" s="2"/>
      <c r="IP163" s="2"/>
      <c r="IQ163" s="2"/>
      <c r="IR163" s="2"/>
      <c r="IS163" s="2"/>
      <c r="IT163" s="2"/>
      <c r="IU163" s="2"/>
      <c r="IV163" s="2"/>
    </row>
    <row r="164" customFormat="false" ht="14.65" hidden="false" customHeight="true" outlineLevel="0" collapsed="false">
      <c r="A164" s="129" t="s">
        <v>159</v>
      </c>
      <c r="B164" s="129"/>
      <c r="C164" s="129"/>
      <c r="D164" s="129"/>
      <c r="E164" s="129"/>
      <c r="F164" s="129"/>
      <c r="G164" s="129"/>
      <c r="H164" s="129"/>
      <c r="I164" s="78" t="n">
        <f aca="false">SUM(I159:I163)</f>
        <v>2781.40680748</v>
      </c>
      <c r="J164" s="125"/>
      <c r="K164" s="125"/>
      <c r="L164" s="125"/>
      <c r="M164" s="125"/>
      <c r="N164" s="125"/>
      <c r="O164" s="125"/>
      <c r="P164" s="125"/>
      <c r="Q164" s="125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/>
      <c r="FR164" s="2"/>
      <c r="FS164" s="2"/>
      <c r="FT164" s="2"/>
      <c r="FU164" s="2"/>
      <c r="FV164" s="2"/>
      <c r="FW164" s="2"/>
      <c r="FX164" s="2"/>
      <c r="FY164" s="2"/>
      <c r="FZ164" s="2"/>
      <c r="GA164" s="2"/>
      <c r="GB164" s="2"/>
      <c r="GC164" s="2"/>
      <c r="GD164" s="2"/>
      <c r="GE164" s="2"/>
      <c r="GF164" s="2"/>
      <c r="GG164" s="2"/>
      <c r="GH164" s="2"/>
      <c r="GI164" s="2"/>
      <c r="GJ164" s="2"/>
      <c r="GK164" s="2"/>
      <c r="GL164" s="2"/>
      <c r="GM164" s="2"/>
      <c r="GN164" s="2"/>
      <c r="GO164" s="2"/>
      <c r="GP164" s="2"/>
      <c r="GQ164" s="2"/>
      <c r="GR164" s="2"/>
      <c r="GS164" s="2"/>
      <c r="GT164" s="2"/>
      <c r="GU164" s="2"/>
      <c r="GV164" s="2"/>
      <c r="GW164" s="2"/>
      <c r="GX164" s="2"/>
      <c r="GY164" s="2"/>
      <c r="GZ164" s="2"/>
      <c r="HA164" s="2"/>
      <c r="HB164" s="2"/>
      <c r="HC164" s="2"/>
      <c r="HD164" s="2"/>
      <c r="HE164" s="2"/>
      <c r="HF164" s="2"/>
      <c r="HG164" s="2"/>
      <c r="HH164" s="2"/>
      <c r="HI164" s="2"/>
      <c r="HJ164" s="2"/>
      <c r="HK164" s="2"/>
      <c r="HL164" s="2"/>
      <c r="HM164" s="2"/>
      <c r="HN164" s="2"/>
      <c r="HO164" s="2"/>
      <c r="HP164" s="2"/>
      <c r="HQ164" s="2"/>
      <c r="HR164" s="2"/>
      <c r="HS164" s="2"/>
      <c r="HT164" s="2"/>
      <c r="HU164" s="2"/>
      <c r="HV164" s="2"/>
      <c r="HW164" s="2"/>
      <c r="HX164" s="2"/>
      <c r="HY164" s="2"/>
      <c r="HZ164" s="2"/>
      <c r="IA164" s="2"/>
      <c r="IB164" s="2"/>
      <c r="IC164" s="2"/>
      <c r="ID164" s="2"/>
      <c r="IE164" s="2"/>
      <c r="IF164" s="2"/>
      <c r="IG164" s="2"/>
      <c r="IH164" s="2"/>
      <c r="II164" s="2"/>
      <c r="IJ164" s="2"/>
      <c r="IK164" s="2"/>
      <c r="IL164" s="2"/>
      <c r="IM164" s="2"/>
      <c r="IN164" s="2"/>
      <c r="IO164" s="2"/>
      <c r="IP164" s="2"/>
      <c r="IQ164" s="2"/>
      <c r="IR164" s="2"/>
      <c r="IS164" s="2"/>
      <c r="IT164" s="2"/>
      <c r="IU164" s="2"/>
      <c r="IV164" s="2"/>
    </row>
    <row r="165" customFormat="false" ht="14.65" hidden="false" customHeight="true" outlineLevel="0" collapsed="false">
      <c r="A165" s="130" t="s">
        <v>42</v>
      </c>
      <c r="B165" s="131" t="s">
        <v>160</v>
      </c>
      <c r="C165" s="131"/>
      <c r="D165" s="131"/>
      <c r="E165" s="131"/>
      <c r="F165" s="131"/>
      <c r="G165" s="131"/>
      <c r="H165" s="131"/>
      <c r="I165" s="74" t="n">
        <f aca="false">I148</f>
        <v>559.55</v>
      </c>
      <c r="J165" s="125"/>
      <c r="K165" s="125"/>
      <c r="L165" s="125"/>
      <c r="M165" s="125"/>
      <c r="N165" s="125"/>
      <c r="O165" s="125"/>
      <c r="P165" s="125"/>
      <c r="Q165" s="125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/>
      <c r="FR165" s="2"/>
      <c r="FS165" s="2"/>
      <c r="FT165" s="2"/>
      <c r="FU165" s="2"/>
      <c r="FV165" s="2"/>
      <c r="FW165" s="2"/>
      <c r="FX165" s="2"/>
      <c r="FY165" s="2"/>
      <c r="FZ165" s="2"/>
      <c r="GA165" s="2"/>
      <c r="GB165" s="2"/>
      <c r="GC165" s="2"/>
      <c r="GD165" s="2"/>
      <c r="GE165" s="2"/>
      <c r="GF165" s="2"/>
      <c r="GG165" s="2"/>
      <c r="GH165" s="2"/>
      <c r="GI165" s="2"/>
      <c r="GJ165" s="2"/>
      <c r="GK165" s="2"/>
      <c r="GL165" s="2"/>
      <c r="GM165" s="2"/>
      <c r="GN165" s="2"/>
      <c r="GO165" s="2"/>
      <c r="GP165" s="2"/>
      <c r="GQ165" s="2"/>
      <c r="GR165" s="2"/>
      <c r="GS165" s="2"/>
      <c r="GT165" s="2"/>
      <c r="GU165" s="2"/>
      <c r="GV165" s="2"/>
      <c r="GW165" s="2"/>
      <c r="GX165" s="2"/>
      <c r="GY165" s="2"/>
      <c r="GZ165" s="2"/>
      <c r="HA165" s="2"/>
      <c r="HB165" s="2"/>
      <c r="HC165" s="2"/>
      <c r="HD165" s="2"/>
      <c r="HE165" s="2"/>
      <c r="HF165" s="2"/>
      <c r="HG165" s="2"/>
      <c r="HH165" s="2"/>
      <c r="HI165" s="2"/>
      <c r="HJ165" s="2"/>
      <c r="HK165" s="2"/>
      <c r="HL165" s="2"/>
      <c r="HM165" s="2"/>
      <c r="HN165" s="2"/>
      <c r="HO165" s="2"/>
      <c r="HP165" s="2"/>
      <c r="HQ165" s="2"/>
      <c r="HR165" s="2"/>
      <c r="HS165" s="2"/>
      <c r="HT165" s="2"/>
      <c r="HU165" s="2"/>
      <c r="HV165" s="2"/>
      <c r="HW165" s="2"/>
      <c r="HX165" s="2"/>
      <c r="HY165" s="2"/>
      <c r="HZ165" s="2"/>
      <c r="IA165" s="2"/>
      <c r="IB165" s="2"/>
      <c r="IC165" s="2"/>
      <c r="ID165" s="2"/>
      <c r="IE165" s="2"/>
      <c r="IF165" s="2"/>
      <c r="IG165" s="2"/>
      <c r="IH165" s="2"/>
      <c r="II165" s="2"/>
      <c r="IJ165" s="2"/>
      <c r="IK165" s="2"/>
      <c r="IL165" s="2"/>
      <c r="IM165" s="2"/>
      <c r="IN165" s="2"/>
      <c r="IO165" s="2"/>
      <c r="IP165" s="2"/>
      <c r="IQ165" s="2"/>
      <c r="IR165" s="2"/>
      <c r="IS165" s="2"/>
      <c r="IT165" s="2"/>
      <c r="IU165" s="2"/>
      <c r="IV165" s="2"/>
    </row>
    <row r="166" customFormat="false" ht="14.9" hidden="false" customHeight="true" outlineLevel="0" collapsed="false">
      <c r="A166" s="129" t="s">
        <v>161</v>
      </c>
      <c r="B166" s="129"/>
      <c r="C166" s="129"/>
      <c r="D166" s="129"/>
      <c r="E166" s="129"/>
      <c r="F166" s="129"/>
      <c r="G166" s="129"/>
      <c r="H166" s="129"/>
      <c r="I166" s="78" t="n">
        <f aca="false">SUM(I164:I165)</f>
        <v>3340.95680748</v>
      </c>
      <c r="J166" s="142"/>
      <c r="K166" s="125"/>
      <c r="L166" s="125"/>
      <c r="M166" s="125"/>
      <c r="N166" s="125"/>
      <c r="O166" s="125"/>
      <c r="P166" s="125"/>
      <c r="Q166" s="125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/>
      <c r="FR166" s="2"/>
      <c r="FS166" s="2"/>
      <c r="FT166" s="2"/>
      <c r="FU166" s="2"/>
      <c r="FV166" s="2"/>
      <c r="FW166" s="2"/>
      <c r="FX166" s="2"/>
      <c r="FY166" s="2"/>
      <c r="FZ166" s="2"/>
      <c r="GA166" s="2"/>
      <c r="GB166" s="2"/>
      <c r="GC166" s="2"/>
      <c r="GD166" s="2"/>
      <c r="GE166" s="2"/>
      <c r="GF166" s="2"/>
      <c r="GG166" s="2"/>
      <c r="GH166" s="2"/>
      <c r="GI166" s="2"/>
      <c r="GJ166" s="2"/>
      <c r="GK166" s="2"/>
      <c r="GL166" s="2"/>
      <c r="GM166" s="2"/>
      <c r="GN166" s="2"/>
      <c r="GO166" s="2"/>
      <c r="GP166" s="2"/>
      <c r="GQ166" s="2"/>
      <c r="GR166" s="2"/>
      <c r="GS166" s="2"/>
      <c r="GT166" s="2"/>
      <c r="GU166" s="2"/>
      <c r="GV166" s="2"/>
      <c r="GW166" s="2"/>
      <c r="GX166" s="2"/>
      <c r="GY166" s="2"/>
      <c r="GZ166" s="2"/>
      <c r="HA166" s="2"/>
      <c r="HB166" s="2"/>
      <c r="HC166" s="2"/>
      <c r="HD166" s="2"/>
      <c r="HE166" s="2"/>
      <c r="HF166" s="2"/>
      <c r="HG166" s="2"/>
      <c r="HH166" s="2"/>
      <c r="HI166" s="2"/>
      <c r="HJ166" s="2"/>
      <c r="HK166" s="2"/>
      <c r="HL166" s="2"/>
      <c r="HM166" s="2"/>
      <c r="HN166" s="2"/>
      <c r="HO166" s="2"/>
      <c r="HP166" s="2"/>
      <c r="HQ166" s="2"/>
      <c r="HR166" s="2"/>
      <c r="HS166" s="2"/>
      <c r="HT166" s="2"/>
      <c r="HU166" s="2"/>
      <c r="HV166" s="2"/>
      <c r="HW166" s="2"/>
      <c r="HX166" s="2"/>
      <c r="HY166" s="2"/>
      <c r="HZ166" s="2"/>
      <c r="IA166" s="2"/>
      <c r="IB166" s="2"/>
      <c r="IC166" s="2"/>
      <c r="ID166" s="2"/>
      <c r="IE166" s="2"/>
      <c r="IF166" s="2"/>
      <c r="IG166" s="2"/>
      <c r="IH166" s="2"/>
      <c r="II166" s="2"/>
      <c r="IJ166" s="2"/>
      <c r="IK166" s="2"/>
      <c r="IL166" s="2"/>
      <c r="IM166" s="2"/>
      <c r="IN166" s="2"/>
      <c r="IO166" s="2"/>
      <c r="IP166" s="2"/>
      <c r="IQ166" s="2"/>
      <c r="IR166" s="2"/>
      <c r="IS166" s="2"/>
      <c r="IT166" s="2"/>
      <c r="IU166" s="2"/>
      <c r="IV166" s="2"/>
    </row>
    <row r="167" customFormat="false" ht="12.8" hidden="false" customHeight="false" outlineLevel="0" collapsed="false">
      <c r="A167" s="11"/>
      <c r="B167" s="11"/>
      <c r="C167" s="11"/>
      <c r="D167" s="11"/>
      <c r="E167" s="11"/>
      <c r="F167" s="11"/>
      <c r="G167" s="11"/>
      <c r="H167" s="11"/>
      <c r="I167" s="11"/>
      <c r="J167" s="125"/>
      <c r="K167" s="125"/>
      <c r="L167" s="125"/>
      <c r="M167" s="125"/>
      <c r="N167" s="125"/>
      <c r="O167" s="125"/>
      <c r="P167" s="125"/>
      <c r="Q167" s="125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  <c r="ET167" s="2"/>
      <c r="EU167" s="2"/>
      <c r="EV167" s="2"/>
      <c r="EW167" s="2"/>
      <c r="EX167" s="2"/>
      <c r="EY167" s="2"/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/>
      <c r="FR167" s="2"/>
      <c r="FS167" s="2"/>
      <c r="FT167" s="2"/>
      <c r="FU167" s="2"/>
      <c r="FV167" s="2"/>
      <c r="FW167" s="2"/>
      <c r="FX167" s="2"/>
      <c r="FY167" s="2"/>
      <c r="FZ167" s="2"/>
      <c r="GA167" s="2"/>
      <c r="GB167" s="2"/>
      <c r="GC167" s="2"/>
      <c r="GD167" s="2"/>
      <c r="GE167" s="2"/>
      <c r="GF167" s="2"/>
      <c r="GG167" s="2"/>
      <c r="GH167" s="2"/>
      <c r="GI167" s="2"/>
      <c r="GJ167" s="2"/>
      <c r="GK167" s="2"/>
      <c r="GL167" s="2"/>
      <c r="GM167" s="2"/>
      <c r="GN167" s="2"/>
      <c r="GO167" s="2"/>
      <c r="GP167" s="2"/>
      <c r="GQ167" s="2"/>
      <c r="GR167" s="2"/>
      <c r="GS167" s="2"/>
      <c r="GT167" s="2"/>
      <c r="GU167" s="2"/>
      <c r="GV167" s="2"/>
      <c r="GW167" s="2"/>
      <c r="GX167" s="2"/>
      <c r="GY167" s="2"/>
      <c r="GZ167" s="2"/>
      <c r="HA167" s="2"/>
      <c r="HB167" s="2"/>
      <c r="HC167" s="2"/>
      <c r="HD167" s="2"/>
      <c r="HE167" s="2"/>
      <c r="HF167" s="2"/>
      <c r="HG167" s="2"/>
      <c r="HH167" s="2"/>
      <c r="HI167" s="2"/>
      <c r="HJ167" s="2"/>
      <c r="HK167" s="2"/>
      <c r="HL167" s="2"/>
      <c r="HM167" s="2"/>
      <c r="HN167" s="2"/>
      <c r="HO167" s="2"/>
      <c r="HP167" s="2"/>
      <c r="HQ167" s="2"/>
      <c r="HR167" s="2"/>
      <c r="HS167" s="2"/>
      <c r="HT167" s="2"/>
      <c r="HU167" s="2"/>
      <c r="HV167" s="2"/>
      <c r="HW167" s="2"/>
      <c r="HX167" s="2"/>
      <c r="HY167" s="2"/>
      <c r="HZ167" s="2"/>
      <c r="IA167" s="2"/>
      <c r="IB167" s="2"/>
      <c r="IC167" s="2"/>
      <c r="ID167" s="2"/>
      <c r="IE167" s="2"/>
      <c r="IF167" s="2"/>
      <c r="IG167" s="2"/>
      <c r="IH167" s="2"/>
      <c r="II167" s="2"/>
      <c r="IJ167" s="2"/>
      <c r="IK167" s="2"/>
      <c r="IL167" s="2"/>
      <c r="IM167" s="2"/>
      <c r="IN167" s="2"/>
      <c r="IO167" s="2"/>
      <c r="IP167" s="2"/>
      <c r="IQ167" s="2"/>
      <c r="IR167" s="2"/>
      <c r="IS167" s="2"/>
      <c r="IT167" s="2"/>
      <c r="IU167" s="2"/>
      <c r="IV167" s="2"/>
    </row>
    <row r="168" customFormat="false" ht="14.65" hidden="false" customHeight="true" outlineLevel="0" collapsed="false">
      <c r="A168" s="11"/>
      <c r="B168" s="11"/>
      <c r="C168" s="11"/>
      <c r="D168" s="11"/>
      <c r="E168" s="11"/>
      <c r="F168" s="11"/>
      <c r="G168" s="11"/>
      <c r="H168" s="11"/>
      <c r="I168" s="11"/>
      <c r="J168" s="125"/>
      <c r="K168" s="125"/>
      <c r="L168" s="125"/>
      <c r="M168" s="125"/>
      <c r="N168" s="125"/>
      <c r="O168" s="125"/>
      <c r="P168" s="125"/>
      <c r="Q168" s="125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  <c r="ET168" s="2"/>
      <c r="EU168" s="2"/>
      <c r="EV168" s="2"/>
      <c r="EW168" s="2"/>
      <c r="EX168" s="2"/>
      <c r="EY168" s="2"/>
      <c r="EZ168" s="2"/>
      <c r="FA168" s="2"/>
      <c r="FB168" s="2"/>
      <c r="FC168" s="2"/>
      <c r="FD168" s="2"/>
      <c r="FE168" s="2"/>
      <c r="FF168" s="2"/>
      <c r="FG168" s="2"/>
      <c r="FH168" s="2"/>
      <c r="FI168" s="2"/>
      <c r="FJ168" s="2"/>
      <c r="FK168" s="2"/>
      <c r="FL168" s="2"/>
      <c r="FM168" s="2"/>
      <c r="FN168" s="2"/>
      <c r="FO168" s="2"/>
      <c r="FP168" s="2"/>
      <c r="FQ168" s="2"/>
      <c r="FR168" s="2"/>
      <c r="FS168" s="2"/>
      <c r="FT168" s="2"/>
      <c r="FU168" s="2"/>
      <c r="FV168" s="2"/>
      <c r="FW168" s="2"/>
      <c r="FX168" s="2"/>
      <c r="FY168" s="2"/>
      <c r="FZ168" s="2"/>
      <c r="GA168" s="2"/>
      <c r="GB168" s="2"/>
      <c r="GC168" s="2"/>
      <c r="GD168" s="2"/>
      <c r="GE168" s="2"/>
      <c r="GF168" s="2"/>
      <c r="GG168" s="2"/>
      <c r="GH168" s="2"/>
      <c r="GI168" s="2"/>
      <c r="GJ168" s="2"/>
      <c r="GK168" s="2"/>
      <c r="GL168" s="2"/>
      <c r="GM168" s="2"/>
      <c r="GN168" s="2"/>
      <c r="GO168" s="2"/>
      <c r="GP168" s="2"/>
      <c r="GQ168" s="2"/>
      <c r="GR168" s="2"/>
      <c r="GS168" s="2"/>
      <c r="GT168" s="2"/>
      <c r="GU168" s="2"/>
      <c r="GV168" s="2"/>
      <c r="GW168" s="2"/>
      <c r="GX168" s="2"/>
      <c r="GY168" s="2"/>
      <c r="GZ168" s="2"/>
      <c r="HA168" s="2"/>
      <c r="HB168" s="2"/>
      <c r="HC168" s="2"/>
      <c r="HD168" s="2"/>
      <c r="HE168" s="2"/>
      <c r="HF168" s="2"/>
      <c r="HG168" s="2"/>
      <c r="HH168" s="2"/>
      <c r="HI168" s="2"/>
      <c r="HJ168" s="2"/>
      <c r="HK168" s="2"/>
      <c r="HL168" s="2"/>
      <c r="HM168" s="2"/>
      <c r="HN168" s="2"/>
      <c r="HO168" s="2"/>
      <c r="HP168" s="2"/>
      <c r="HQ168" s="2"/>
      <c r="HR168" s="2"/>
      <c r="HS168" s="2"/>
      <c r="HT168" s="2"/>
      <c r="HU168" s="2"/>
      <c r="HV168" s="2"/>
      <c r="HW168" s="2"/>
      <c r="HX168" s="2"/>
      <c r="HY168" s="2"/>
      <c r="HZ168" s="2"/>
      <c r="IA168" s="2"/>
      <c r="IB168" s="2"/>
      <c r="IC168" s="2"/>
      <c r="ID168" s="2"/>
      <c r="IE168" s="2"/>
      <c r="IF168" s="2"/>
      <c r="IG168" s="2"/>
      <c r="IH168" s="2"/>
      <c r="II168" s="2"/>
      <c r="IJ168" s="2"/>
      <c r="IK168" s="2"/>
      <c r="IL168" s="2"/>
      <c r="IM168" s="2"/>
      <c r="IN168" s="2"/>
      <c r="IO168" s="2"/>
      <c r="IP168" s="2"/>
      <c r="IQ168" s="2"/>
      <c r="IR168" s="2"/>
      <c r="IS168" s="2"/>
      <c r="IT168" s="2"/>
      <c r="IU168" s="2"/>
      <c r="IV168" s="2"/>
    </row>
    <row r="169" customFormat="false" ht="14.9" hidden="false" customHeight="true" outlineLevel="0" collapsed="false">
      <c r="A169" s="129" t="s">
        <v>162</v>
      </c>
      <c r="B169" s="129"/>
      <c r="C169" s="129"/>
      <c r="D169" s="129"/>
      <c r="E169" s="129"/>
      <c r="F169" s="129"/>
      <c r="G169" s="129"/>
      <c r="H169" s="129"/>
      <c r="I169" s="74" t="n">
        <f aca="false">I166*H12</f>
        <v>3340.95680748</v>
      </c>
      <c r="J169" s="125"/>
      <c r="K169" s="125"/>
      <c r="L169" s="125"/>
      <c r="M169" s="125"/>
      <c r="N169" s="125"/>
      <c r="O169" s="125"/>
      <c r="P169" s="125"/>
      <c r="Q169" s="125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  <c r="ET169" s="2"/>
      <c r="EU169" s="2"/>
      <c r="EV169" s="2"/>
      <c r="EW169" s="2"/>
      <c r="EX169" s="2"/>
      <c r="EY169" s="2"/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/>
      <c r="FR169" s="2"/>
      <c r="FS169" s="2"/>
      <c r="FT169" s="2"/>
      <c r="FU169" s="2"/>
      <c r="FV169" s="2"/>
      <c r="FW169" s="2"/>
      <c r="FX169" s="2"/>
      <c r="FY169" s="2"/>
      <c r="FZ169" s="2"/>
      <c r="GA169" s="2"/>
      <c r="GB169" s="2"/>
      <c r="GC169" s="2"/>
      <c r="GD169" s="2"/>
      <c r="GE169" s="2"/>
      <c r="GF169" s="2"/>
      <c r="GG169" s="2"/>
      <c r="GH169" s="2"/>
      <c r="GI169" s="2"/>
      <c r="GJ169" s="2"/>
      <c r="GK169" s="2"/>
      <c r="GL169" s="2"/>
      <c r="GM169" s="2"/>
      <c r="GN169" s="2"/>
      <c r="GO169" s="2"/>
      <c r="GP169" s="2"/>
      <c r="GQ169" s="2"/>
      <c r="GR169" s="2"/>
      <c r="GS169" s="2"/>
      <c r="GT169" s="2"/>
      <c r="GU169" s="2"/>
      <c r="GV169" s="2"/>
      <c r="GW169" s="2"/>
      <c r="GX169" s="2"/>
      <c r="GY169" s="2"/>
      <c r="GZ169" s="2"/>
      <c r="HA169" s="2"/>
      <c r="HB169" s="2"/>
      <c r="HC169" s="2"/>
      <c r="HD169" s="2"/>
      <c r="HE169" s="2"/>
      <c r="HF169" s="2"/>
      <c r="HG169" s="2"/>
      <c r="HH169" s="2"/>
      <c r="HI169" s="2"/>
      <c r="HJ169" s="2"/>
      <c r="HK169" s="2"/>
      <c r="HL169" s="2"/>
      <c r="HM169" s="2"/>
      <c r="HN169" s="2"/>
      <c r="HO169" s="2"/>
      <c r="HP169" s="2"/>
      <c r="HQ169" s="2"/>
      <c r="HR169" s="2"/>
      <c r="HS169" s="2"/>
      <c r="HT169" s="2"/>
      <c r="HU169" s="2"/>
      <c r="HV169" s="2"/>
      <c r="HW169" s="2"/>
      <c r="HX169" s="2"/>
      <c r="HY169" s="2"/>
      <c r="HZ169" s="2"/>
      <c r="IA169" s="2"/>
      <c r="IB169" s="2"/>
      <c r="IC169" s="2"/>
      <c r="ID169" s="2"/>
      <c r="IE169" s="2"/>
      <c r="IF169" s="2"/>
      <c r="IG169" s="2"/>
      <c r="IH169" s="2"/>
      <c r="II169" s="2"/>
      <c r="IJ169" s="2"/>
      <c r="IK169" s="2"/>
      <c r="IL169" s="2"/>
      <c r="IM169" s="2"/>
      <c r="IN169" s="2"/>
      <c r="IO169" s="2"/>
      <c r="IP169" s="2"/>
      <c r="IQ169" s="2"/>
      <c r="IR169" s="2"/>
      <c r="IS169" s="2"/>
      <c r="IT169" s="2"/>
      <c r="IU169" s="2"/>
      <c r="IV169" s="2"/>
    </row>
    <row r="170" customFormat="false" ht="14.65" hidden="false" customHeight="true" outlineLevel="0" collapsed="false">
      <c r="A170" s="11"/>
      <c r="B170" s="11"/>
      <c r="C170" s="11"/>
      <c r="D170" s="11"/>
      <c r="E170" s="11"/>
      <c r="F170" s="11"/>
      <c r="G170" s="11"/>
      <c r="H170" s="11"/>
      <c r="I170" s="11"/>
      <c r="J170" s="125"/>
      <c r="K170" s="125"/>
      <c r="L170" s="125"/>
      <c r="M170" s="125"/>
      <c r="N170" s="125"/>
      <c r="O170" s="125"/>
      <c r="P170" s="125"/>
      <c r="Q170" s="125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/>
      <c r="FR170" s="2"/>
      <c r="FS170" s="2"/>
      <c r="FT170" s="2"/>
      <c r="FU170" s="2"/>
      <c r="FV170" s="2"/>
      <c r="FW170" s="2"/>
      <c r="FX170" s="2"/>
      <c r="FY170" s="2"/>
      <c r="FZ170" s="2"/>
      <c r="GA170" s="2"/>
      <c r="GB170" s="2"/>
      <c r="GC170" s="2"/>
      <c r="GD170" s="2"/>
      <c r="GE170" s="2"/>
      <c r="GF170" s="2"/>
      <c r="GG170" s="2"/>
      <c r="GH170" s="2"/>
      <c r="GI170" s="2"/>
      <c r="GJ170" s="2"/>
      <c r="GK170" s="2"/>
      <c r="GL170" s="2"/>
      <c r="GM170" s="2"/>
      <c r="GN170" s="2"/>
      <c r="GO170" s="2"/>
      <c r="GP170" s="2"/>
      <c r="GQ170" s="2"/>
      <c r="GR170" s="2"/>
      <c r="GS170" s="2"/>
      <c r="GT170" s="2"/>
      <c r="GU170" s="2"/>
      <c r="GV170" s="2"/>
      <c r="GW170" s="2"/>
      <c r="GX170" s="2"/>
      <c r="GY170" s="2"/>
      <c r="GZ170" s="2"/>
      <c r="HA170" s="2"/>
      <c r="HB170" s="2"/>
      <c r="HC170" s="2"/>
      <c r="HD170" s="2"/>
      <c r="HE170" s="2"/>
      <c r="HF170" s="2"/>
      <c r="HG170" s="2"/>
      <c r="HH170" s="2"/>
      <c r="HI170" s="2"/>
      <c r="HJ170" s="2"/>
      <c r="HK170" s="2"/>
      <c r="HL170" s="2"/>
      <c r="HM170" s="2"/>
      <c r="HN170" s="2"/>
      <c r="HO170" s="2"/>
      <c r="HP170" s="2"/>
      <c r="HQ170" s="2"/>
      <c r="HR170" s="2"/>
      <c r="HS170" s="2"/>
      <c r="HT170" s="2"/>
      <c r="HU170" s="2"/>
      <c r="HV170" s="2"/>
      <c r="HW170" s="2"/>
      <c r="HX170" s="2"/>
      <c r="HY170" s="2"/>
      <c r="HZ170" s="2"/>
      <c r="IA170" s="2"/>
      <c r="IB170" s="2"/>
      <c r="IC170" s="2"/>
      <c r="ID170" s="2"/>
      <c r="IE170" s="2"/>
      <c r="IF170" s="2"/>
      <c r="IG170" s="2"/>
      <c r="IH170" s="2"/>
      <c r="II170" s="2"/>
      <c r="IJ170" s="2"/>
      <c r="IK170" s="2"/>
      <c r="IL170" s="2"/>
      <c r="IM170" s="2"/>
      <c r="IN170" s="2"/>
      <c r="IO170" s="2"/>
      <c r="IP170" s="2"/>
      <c r="IQ170" s="2"/>
      <c r="IR170" s="2"/>
      <c r="IS170" s="2"/>
      <c r="IT170" s="2"/>
      <c r="IU170" s="2"/>
      <c r="IV170" s="2"/>
    </row>
    <row r="171" customFormat="false" ht="19.4" hidden="false" customHeight="true" outlineLevel="0" collapsed="false">
      <c r="A171" s="82" t="s">
        <v>163</v>
      </c>
      <c r="B171" s="82"/>
      <c r="C171" s="82"/>
      <c r="D171" s="82"/>
      <c r="E171" s="82"/>
      <c r="F171" s="82"/>
      <c r="G171" s="132" t="n">
        <f aca="false">I169</f>
        <v>3340.95680748</v>
      </c>
      <c r="H171" s="132"/>
      <c r="I171" s="132"/>
      <c r="J171" s="125"/>
      <c r="K171" s="125"/>
      <c r="L171" s="125"/>
      <c r="M171" s="125"/>
      <c r="N171" s="125"/>
      <c r="O171" s="125"/>
      <c r="P171" s="125"/>
      <c r="Q171" s="125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/>
      <c r="FR171" s="2"/>
      <c r="FS171" s="2"/>
      <c r="FT171" s="2"/>
      <c r="FU171" s="2"/>
      <c r="FV171" s="2"/>
      <c r="FW171" s="2"/>
      <c r="FX171" s="2"/>
      <c r="FY171" s="2"/>
      <c r="FZ171" s="2"/>
      <c r="GA171" s="2"/>
      <c r="GB171" s="2"/>
      <c r="GC171" s="2"/>
      <c r="GD171" s="2"/>
      <c r="GE171" s="2"/>
      <c r="GF171" s="2"/>
      <c r="GG171" s="2"/>
      <c r="GH171" s="2"/>
      <c r="GI171" s="2"/>
      <c r="GJ171" s="2"/>
      <c r="GK171" s="2"/>
      <c r="GL171" s="2"/>
      <c r="GM171" s="2"/>
      <c r="GN171" s="2"/>
      <c r="GO171" s="2"/>
      <c r="GP171" s="2"/>
      <c r="GQ171" s="2"/>
      <c r="GR171" s="2"/>
      <c r="GS171" s="2"/>
      <c r="GT171" s="2"/>
      <c r="GU171" s="2"/>
      <c r="GV171" s="2"/>
      <c r="GW171" s="2"/>
      <c r="GX171" s="2"/>
      <c r="GY171" s="2"/>
      <c r="GZ171" s="2"/>
      <c r="HA171" s="2"/>
      <c r="HB171" s="2"/>
      <c r="HC171" s="2"/>
      <c r="HD171" s="2"/>
      <c r="HE171" s="2"/>
      <c r="HF171" s="2"/>
      <c r="HG171" s="2"/>
      <c r="HH171" s="2"/>
      <c r="HI171" s="2"/>
      <c r="HJ171" s="2"/>
      <c r="HK171" s="2"/>
      <c r="HL171" s="2"/>
      <c r="HM171" s="2"/>
      <c r="HN171" s="2"/>
      <c r="HO171" s="2"/>
      <c r="HP171" s="2"/>
      <c r="HQ171" s="2"/>
      <c r="HR171" s="2"/>
      <c r="HS171" s="2"/>
      <c r="HT171" s="2"/>
      <c r="HU171" s="2"/>
      <c r="HV171" s="2"/>
      <c r="HW171" s="2"/>
      <c r="HX171" s="2"/>
      <c r="HY171" s="2"/>
      <c r="HZ171" s="2"/>
      <c r="IA171" s="2"/>
      <c r="IB171" s="2"/>
      <c r="IC171" s="2"/>
      <c r="ID171" s="2"/>
      <c r="IE171" s="2"/>
      <c r="IF171" s="2"/>
      <c r="IG171" s="2"/>
      <c r="IH171" s="2"/>
      <c r="II171" s="2"/>
      <c r="IJ171" s="2"/>
      <c r="IK171" s="2"/>
      <c r="IL171" s="2"/>
      <c r="IM171" s="2"/>
      <c r="IN171" s="2"/>
      <c r="IO171" s="2"/>
      <c r="IP171" s="2"/>
      <c r="IQ171" s="2"/>
      <c r="IR171" s="2"/>
      <c r="IS171" s="2"/>
      <c r="IT171" s="2"/>
      <c r="IU171" s="2"/>
      <c r="IV171" s="2"/>
    </row>
    <row r="172" customFormat="false" ht="12.8" hidden="false" customHeight="false" outlineLevel="0" collapsed="false">
      <c r="A172" s="133"/>
      <c r="B172" s="133"/>
      <c r="C172" s="133"/>
      <c r="D172" s="133"/>
      <c r="E172" s="133"/>
      <c r="F172" s="133"/>
      <c r="G172" s="133"/>
      <c r="H172" s="133"/>
      <c r="I172" s="133"/>
      <c r="J172" s="125"/>
      <c r="K172" s="125"/>
      <c r="L172" s="125"/>
      <c r="M172" s="125"/>
      <c r="N172" s="125"/>
      <c r="O172" s="125"/>
      <c r="P172" s="125"/>
      <c r="Q172" s="125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  <c r="ET172" s="2"/>
      <c r="EU172" s="2"/>
      <c r="EV172" s="2"/>
      <c r="EW172" s="2"/>
      <c r="EX172" s="2"/>
      <c r="EY172" s="2"/>
      <c r="EZ172" s="2"/>
      <c r="FA172" s="2"/>
      <c r="FB172" s="2"/>
      <c r="FC172" s="2"/>
      <c r="FD172" s="2"/>
      <c r="FE172" s="2"/>
      <c r="FF172" s="2"/>
      <c r="FG172" s="2"/>
      <c r="FH172" s="2"/>
      <c r="FI172" s="2"/>
      <c r="FJ172" s="2"/>
      <c r="FK172" s="2"/>
      <c r="FL172" s="2"/>
      <c r="FM172" s="2"/>
      <c r="FN172" s="2"/>
      <c r="FO172" s="2"/>
      <c r="FP172" s="2"/>
      <c r="FQ172" s="2"/>
      <c r="FR172" s="2"/>
      <c r="FS172" s="2"/>
      <c r="FT172" s="2"/>
      <c r="FU172" s="2"/>
      <c r="FV172" s="2"/>
      <c r="FW172" s="2"/>
      <c r="FX172" s="2"/>
      <c r="FY172" s="2"/>
      <c r="FZ172" s="2"/>
      <c r="GA172" s="2"/>
      <c r="GB172" s="2"/>
      <c r="GC172" s="2"/>
      <c r="GD172" s="2"/>
      <c r="GE172" s="2"/>
      <c r="GF172" s="2"/>
      <c r="GG172" s="2"/>
      <c r="GH172" s="2"/>
      <c r="GI172" s="2"/>
      <c r="GJ172" s="2"/>
      <c r="GK172" s="2"/>
      <c r="GL172" s="2"/>
      <c r="GM172" s="2"/>
      <c r="GN172" s="2"/>
      <c r="GO172" s="2"/>
      <c r="GP172" s="2"/>
      <c r="GQ172" s="2"/>
      <c r="GR172" s="2"/>
      <c r="GS172" s="2"/>
      <c r="GT172" s="2"/>
      <c r="GU172" s="2"/>
      <c r="GV172" s="2"/>
      <c r="GW172" s="2"/>
      <c r="GX172" s="2"/>
      <c r="GY172" s="2"/>
      <c r="GZ172" s="2"/>
      <c r="HA172" s="2"/>
      <c r="HB172" s="2"/>
      <c r="HC172" s="2"/>
      <c r="HD172" s="2"/>
      <c r="HE172" s="2"/>
      <c r="HF172" s="2"/>
      <c r="HG172" s="2"/>
      <c r="HH172" s="2"/>
      <c r="HI172" s="2"/>
      <c r="HJ172" s="2"/>
      <c r="HK172" s="2"/>
      <c r="HL172" s="2"/>
      <c r="HM172" s="2"/>
      <c r="HN172" s="2"/>
      <c r="HO172" s="2"/>
      <c r="HP172" s="2"/>
      <c r="HQ172" s="2"/>
      <c r="HR172" s="2"/>
      <c r="HS172" s="2"/>
      <c r="HT172" s="2"/>
      <c r="HU172" s="2"/>
      <c r="HV172" s="2"/>
      <c r="HW172" s="2"/>
      <c r="HX172" s="2"/>
      <c r="HY172" s="2"/>
      <c r="HZ172" s="2"/>
      <c r="IA172" s="2"/>
      <c r="IB172" s="2"/>
      <c r="IC172" s="2"/>
      <c r="ID172" s="2"/>
      <c r="IE172" s="2"/>
      <c r="IF172" s="2"/>
      <c r="IG172" s="2"/>
      <c r="IH172" s="2"/>
      <c r="II172" s="2"/>
      <c r="IJ172" s="2"/>
      <c r="IK172" s="2"/>
      <c r="IL172" s="2"/>
      <c r="IM172" s="2"/>
      <c r="IN172" s="2"/>
      <c r="IO172" s="2"/>
      <c r="IP172" s="2"/>
      <c r="IQ172" s="2"/>
      <c r="IR172" s="2"/>
      <c r="IS172" s="2"/>
      <c r="IT172" s="2"/>
      <c r="IU172" s="2"/>
      <c r="IV172" s="2"/>
    </row>
    <row r="173" customFormat="false" ht="19.4" hidden="false" customHeight="true" outlineLevel="0" collapsed="false">
      <c r="A173" s="82" t="s">
        <v>164</v>
      </c>
      <c r="B173" s="82"/>
      <c r="C173" s="82"/>
      <c r="D173" s="82"/>
      <c r="E173" s="82"/>
      <c r="F173" s="82"/>
      <c r="G173" s="134" t="n">
        <f aca="false">H9</f>
        <v>12</v>
      </c>
      <c r="H173" s="134"/>
      <c r="I173" s="134"/>
      <c r="J173" s="125"/>
      <c r="K173" s="125"/>
      <c r="L173" s="125"/>
      <c r="M173" s="125"/>
      <c r="N173" s="125"/>
      <c r="O173" s="125"/>
      <c r="P173" s="125"/>
      <c r="Q173" s="125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  <c r="GE173" s="2"/>
      <c r="GF173" s="2"/>
      <c r="GG173" s="2"/>
      <c r="GH173" s="2"/>
      <c r="GI173" s="2"/>
      <c r="GJ173" s="2"/>
      <c r="GK173" s="2"/>
      <c r="GL173" s="2"/>
      <c r="GM173" s="2"/>
      <c r="GN173" s="2"/>
      <c r="GO173" s="2"/>
      <c r="GP173" s="2"/>
      <c r="GQ173" s="2"/>
      <c r="GR173" s="2"/>
      <c r="GS173" s="2"/>
      <c r="GT173" s="2"/>
      <c r="GU173" s="2"/>
      <c r="GV173" s="2"/>
      <c r="GW173" s="2"/>
      <c r="GX173" s="2"/>
      <c r="GY173" s="2"/>
      <c r="GZ173" s="2"/>
      <c r="HA173" s="2"/>
      <c r="HB173" s="2"/>
      <c r="HC173" s="2"/>
      <c r="HD173" s="2"/>
      <c r="HE173" s="2"/>
      <c r="HF173" s="2"/>
      <c r="HG173" s="2"/>
      <c r="HH173" s="2"/>
      <c r="HI173" s="2"/>
      <c r="HJ173" s="2"/>
      <c r="HK173" s="2"/>
      <c r="HL173" s="2"/>
      <c r="HM173" s="2"/>
      <c r="HN173" s="2"/>
      <c r="HO173" s="2"/>
      <c r="HP173" s="2"/>
      <c r="HQ173" s="2"/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  <c r="IH173" s="2"/>
      <c r="II173" s="2"/>
      <c r="IJ173" s="2"/>
      <c r="IK173" s="2"/>
      <c r="IL173" s="2"/>
      <c r="IM173" s="2"/>
      <c r="IN173" s="2"/>
      <c r="IO173" s="2"/>
      <c r="IP173" s="2"/>
      <c r="IQ173" s="2"/>
      <c r="IR173" s="2"/>
      <c r="IS173" s="2"/>
      <c r="IT173" s="2"/>
      <c r="IU173" s="2"/>
      <c r="IV173" s="2"/>
    </row>
    <row r="174" customFormat="false" ht="19.4" hidden="false" customHeight="true" outlineLevel="0" collapsed="false">
      <c r="A174" s="133"/>
      <c r="B174" s="133"/>
      <c r="C174" s="133"/>
      <c r="D174" s="133"/>
      <c r="E174" s="133"/>
      <c r="F174" s="133"/>
      <c r="G174" s="133"/>
      <c r="H174" s="133"/>
      <c r="I174" s="133"/>
      <c r="J174" s="125"/>
      <c r="K174" s="145"/>
      <c r="L174" s="145"/>
      <c r="M174" s="145"/>
      <c r="N174" s="145"/>
      <c r="O174" s="145"/>
      <c r="P174" s="145"/>
      <c r="Q174" s="145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</row>
    <row r="175" customFormat="false" ht="31.65" hidden="false" customHeight="true" outlineLevel="0" collapsed="false">
      <c r="A175" s="135" t="s">
        <v>165</v>
      </c>
      <c r="B175" s="135"/>
      <c r="C175" s="135"/>
      <c r="D175" s="135"/>
      <c r="E175" s="135"/>
      <c r="F175" s="135"/>
      <c r="G175" s="136" t="n">
        <f aca="false">G171*G173</f>
        <v>40091.48168976</v>
      </c>
      <c r="H175" s="136"/>
      <c r="I175" s="136"/>
      <c r="J175" s="125"/>
      <c r="K175" s="145"/>
      <c r="L175" s="145"/>
      <c r="M175" s="145"/>
      <c r="N175" s="145"/>
      <c r="O175" s="145"/>
      <c r="P175" s="145"/>
      <c r="Q175" s="145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  <c r="ET175" s="2"/>
      <c r="EU175" s="2"/>
      <c r="EV175" s="2"/>
      <c r="EW175" s="2"/>
      <c r="EX175" s="2"/>
      <c r="EY175" s="2"/>
      <c r="EZ175" s="2"/>
      <c r="FA175" s="2"/>
      <c r="FB175" s="2"/>
      <c r="FC175" s="2"/>
      <c r="FD175" s="2"/>
      <c r="FE175" s="2"/>
      <c r="FF175" s="2"/>
      <c r="FG175" s="2"/>
      <c r="FH175" s="2"/>
      <c r="FI175" s="2"/>
      <c r="FJ175" s="2"/>
      <c r="FK175" s="2"/>
      <c r="FL175" s="2"/>
      <c r="FM175" s="2"/>
      <c r="FN175" s="2"/>
      <c r="FO175" s="2"/>
      <c r="FP175" s="2"/>
      <c r="FQ175" s="2"/>
      <c r="FR175" s="2"/>
      <c r="FS175" s="2"/>
      <c r="FT175" s="2"/>
      <c r="FU175" s="2"/>
      <c r="FV175" s="2"/>
      <c r="FW175" s="2"/>
      <c r="FX175" s="2"/>
      <c r="FY175" s="2"/>
      <c r="FZ175" s="2"/>
      <c r="GA175" s="2"/>
      <c r="GB175" s="2"/>
      <c r="GC175" s="2"/>
      <c r="GD175" s="2"/>
      <c r="GE175" s="2"/>
      <c r="GF175" s="2"/>
      <c r="GG175" s="2"/>
      <c r="GH175" s="2"/>
      <c r="GI175" s="2"/>
      <c r="GJ175" s="2"/>
      <c r="GK175" s="2"/>
      <c r="GL175" s="2"/>
      <c r="GM175" s="2"/>
      <c r="GN175" s="2"/>
      <c r="GO175" s="2"/>
      <c r="GP175" s="2"/>
      <c r="GQ175" s="2"/>
      <c r="GR175" s="2"/>
      <c r="GS175" s="2"/>
      <c r="GT175" s="2"/>
      <c r="GU175" s="2"/>
      <c r="GV175" s="2"/>
      <c r="GW175" s="2"/>
      <c r="GX175" s="2"/>
      <c r="GY175" s="2"/>
      <c r="GZ175" s="2"/>
      <c r="HA175" s="2"/>
      <c r="HB175" s="2"/>
      <c r="HC175" s="2"/>
      <c r="HD175" s="2"/>
      <c r="HE175" s="2"/>
      <c r="HF175" s="2"/>
      <c r="HG175" s="2"/>
      <c r="HH175" s="2"/>
      <c r="HI175" s="2"/>
      <c r="HJ175" s="2"/>
      <c r="HK175" s="2"/>
      <c r="HL175" s="2"/>
      <c r="HM175" s="2"/>
      <c r="HN175" s="2"/>
      <c r="HO175" s="2"/>
      <c r="HP175" s="2"/>
      <c r="HQ175" s="2"/>
      <c r="HR175" s="2"/>
      <c r="HS175" s="2"/>
      <c r="HT175" s="2"/>
      <c r="HU175" s="2"/>
      <c r="HV175" s="2"/>
      <c r="HW175" s="2"/>
      <c r="HX175" s="2"/>
      <c r="HY175" s="2"/>
      <c r="HZ175" s="2"/>
      <c r="IA175" s="2"/>
      <c r="IB175" s="2"/>
      <c r="IC175" s="2"/>
      <c r="ID175" s="2"/>
      <c r="IE175" s="2"/>
      <c r="IF175" s="2"/>
      <c r="IG175" s="2"/>
      <c r="IH175" s="2"/>
      <c r="II175" s="2"/>
      <c r="IJ175" s="2"/>
      <c r="IK175" s="2"/>
      <c r="IL175" s="2"/>
      <c r="IM175" s="2"/>
      <c r="IN175" s="2"/>
      <c r="IO175" s="2"/>
      <c r="IP175" s="2"/>
      <c r="IQ175" s="2"/>
      <c r="IR175" s="2"/>
      <c r="IS175" s="2"/>
      <c r="IT175" s="2"/>
      <c r="IU175" s="2"/>
      <c r="IV175" s="2"/>
    </row>
    <row r="176" customFormat="false" ht="14.65" hidden="false" customHeight="true" outlineLevel="0" collapsed="false">
      <c r="A176" s="11"/>
      <c r="B176" s="11"/>
      <c r="C176" s="11"/>
      <c r="D176" s="11"/>
      <c r="E176" s="11"/>
      <c r="F176" s="11"/>
      <c r="G176" s="11"/>
      <c r="H176" s="11"/>
      <c r="I176" s="11"/>
      <c r="J176" s="125"/>
      <c r="K176" s="145"/>
      <c r="L176" s="145"/>
      <c r="M176" s="145"/>
      <c r="N176" s="145"/>
      <c r="O176" s="145"/>
      <c r="P176" s="145"/>
      <c r="Q176" s="145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  <c r="GE176" s="2"/>
      <c r="GF176" s="2"/>
      <c r="GG176" s="2"/>
      <c r="GH176" s="2"/>
      <c r="GI176" s="2"/>
      <c r="GJ176" s="2"/>
      <c r="GK176" s="2"/>
      <c r="GL176" s="2"/>
      <c r="GM176" s="2"/>
      <c r="GN176" s="2"/>
      <c r="GO176" s="2"/>
      <c r="GP176" s="2"/>
      <c r="GQ176" s="2"/>
      <c r="GR176" s="2"/>
      <c r="GS176" s="2"/>
      <c r="GT176" s="2"/>
      <c r="GU176" s="2"/>
      <c r="GV176" s="2"/>
      <c r="GW176" s="2"/>
      <c r="GX176" s="2"/>
      <c r="GY176" s="2"/>
      <c r="GZ176" s="2"/>
      <c r="HA176" s="2"/>
      <c r="HB176" s="2"/>
      <c r="HC176" s="2"/>
      <c r="HD176" s="2"/>
      <c r="HE176" s="2"/>
      <c r="HF176" s="2"/>
      <c r="HG176" s="2"/>
      <c r="HH176" s="2"/>
      <c r="HI176" s="2"/>
      <c r="HJ176" s="2"/>
      <c r="HK176" s="2"/>
      <c r="HL176" s="2"/>
      <c r="HM176" s="2"/>
      <c r="HN176" s="2"/>
      <c r="HO176" s="2"/>
      <c r="HP176" s="2"/>
      <c r="HQ176" s="2"/>
      <c r="HR176" s="2"/>
      <c r="HS176" s="2"/>
      <c r="HT176" s="2"/>
      <c r="HU176" s="2"/>
      <c r="HV176" s="2"/>
      <c r="HW176" s="2"/>
      <c r="HX176" s="2"/>
      <c r="HY176" s="2"/>
      <c r="HZ176" s="2"/>
      <c r="IA176" s="2"/>
      <c r="IB176" s="2"/>
      <c r="IC176" s="2"/>
      <c r="ID176" s="2"/>
      <c r="IE176" s="2"/>
      <c r="IF176" s="2"/>
      <c r="IG176" s="2"/>
      <c r="IH176" s="2"/>
      <c r="II176" s="2"/>
      <c r="IJ176" s="2"/>
      <c r="IK176" s="2"/>
      <c r="IL176" s="2"/>
      <c r="IM176" s="2"/>
      <c r="IN176" s="2"/>
      <c r="IO176" s="2"/>
      <c r="IP176" s="2"/>
      <c r="IQ176" s="2"/>
      <c r="IR176" s="2"/>
      <c r="IS176" s="2"/>
      <c r="IT176" s="2"/>
      <c r="IU176" s="2"/>
      <c r="IV176" s="2"/>
    </row>
    <row r="177" customFormat="false" ht="12.8" hidden="false" customHeight="false" outlineLevel="0" collapsed="false">
      <c r="J177" s="145"/>
      <c r="K177" s="145"/>
      <c r="L177" s="145"/>
      <c r="M177" s="145"/>
      <c r="N177" s="145"/>
      <c r="O177" s="145"/>
      <c r="P177" s="145"/>
      <c r="Q177" s="145"/>
    </row>
    <row r="178" customFormat="false" ht="12.8" hidden="false" customHeight="false" outlineLevel="0" collapsed="false">
      <c r="J178" s="145"/>
      <c r="K178" s="145"/>
      <c r="L178" s="145"/>
      <c r="M178" s="145"/>
      <c r="N178" s="145"/>
      <c r="O178" s="145"/>
      <c r="P178" s="145"/>
      <c r="Q178" s="145"/>
    </row>
  </sheetData>
  <mergeCells count="223">
    <mergeCell ref="A1:I1"/>
    <mergeCell ref="A2:E2"/>
    <mergeCell ref="F2:I2"/>
    <mergeCell ref="A3:E3"/>
    <mergeCell ref="F3:I3"/>
    <mergeCell ref="A4:I4"/>
    <mergeCell ref="A5:I5"/>
    <mergeCell ref="B6:G6"/>
    <mergeCell ref="H6:I6"/>
    <mergeCell ref="B7:G7"/>
    <mergeCell ref="H7:I7"/>
    <mergeCell ref="B8:G8"/>
    <mergeCell ref="H8:I8"/>
    <mergeCell ref="B9:G9"/>
    <mergeCell ref="H9:I9"/>
    <mergeCell ref="A10:I10"/>
    <mergeCell ref="A11:E11"/>
    <mergeCell ref="F11:G11"/>
    <mergeCell ref="H11:I11"/>
    <mergeCell ref="A12:E12"/>
    <mergeCell ref="F12:G12"/>
    <mergeCell ref="H12:I12"/>
    <mergeCell ref="A13:I13"/>
    <mergeCell ref="A14:I14"/>
    <mergeCell ref="A15:I15"/>
    <mergeCell ref="A16:I16"/>
    <mergeCell ref="A17:I17"/>
    <mergeCell ref="A18:I18"/>
    <mergeCell ref="B19:G19"/>
    <mergeCell ref="H19:I19"/>
    <mergeCell ref="B20:G20"/>
    <mergeCell ref="H20:I20"/>
    <mergeCell ref="J20:P20"/>
    <mergeCell ref="Q20:X20"/>
    <mergeCell ref="Y20:AF20"/>
    <mergeCell ref="AG20:AN20"/>
    <mergeCell ref="AO20:AV20"/>
    <mergeCell ref="AW20:BD20"/>
    <mergeCell ref="BE20:BL20"/>
    <mergeCell ref="BM20:BT20"/>
    <mergeCell ref="BU20:CB20"/>
    <mergeCell ref="CC20:CJ20"/>
    <mergeCell ref="CK20:CR20"/>
    <mergeCell ref="CS20:CZ20"/>
    <mergeCell ref="DA20:DH20"/>
    <mergeCell ref="DI20:DP20"/>
    <mergeCell ref="DQ20:DX20"/>
    <mergeCell ref="DY20:EF20"/>
    <mergeCell ref="EG20:EN20"/>
    <mergeCell ref="EO20:EV20"/>
    <mergeCell ref="EW20:FD20"/>
    <mergeCell ref="FE20:FL20"/>
    <mergeCell ref="FM20:FT20"/>
    <mergeCell ref="FU20:GB20"/>
    <mergeCell ref="GC20:GJ20"/>
    <mergeCell ref="GK20:GR20"/>
    <mergeCell ref="GS20:GZ20"/>
    <mergeCell ref="HA20:HH20"/>
    <mergeCell ref="HI20:HP20"/>
    <mergeCell ref="HQ20:HX20"/>
    <mergeCell ref="HY20:IF20"/>
    <mergeCell ref="IG20:IN20"/>
    <mergeCell ref="IO20:IV20"/>
    <mergeCell ref="B21:G21"/>
    <mergeCell ref="H21:I21"/>
    <mergeCell ref="B22:G22"/>
    <mergeCell ref="H22:I22"/>
    <mergeCell ref="B23:G23"/>
    <mergeCell ref="H23:I23"/>
    <mergeCell ref="A24:I24"/>
    <mergeCell ref="A25:I25"/>
    <mergeCell ref="A26:I26"/>
    <mergeCell ref="A27:I27"/>
    <mergeCell ref="A28:I28"/>
    <mergeCell ref="A29:I29"/>
    <mergeCell ref="B30:G30"/>
    <mergeCell ref="B31:H31"/>
    <mergeCell ref="B32:H32"/>
    <mergeCell ref="A33:H33"/>
    <mergeCell ref="A34:I34"/>
    <mergeCell ref="A35:I35"/>
    <mergeCell ref="A36:I36"/>
    <mergeCell ref="A37:I37"/>
    <mergeCell ref="A38:I38"/>
    <mergeCell ref="B39:H39"/>
    <mergeCell ref="B40:G40"/>
    <mergeCell ref="B41:G41"/>
    <mergeCell ref="A42:H42"/>
    <mergeCell ref="A43:I43"/>
    <mergeCell ref="A44:I44"/>
    <mergeCell ref="A45:I45"/>
    <mergeCell ref="A46:I46"/>
    <mergeCell ref="B47:G47"/>
    <mergeCell ref="B48:G48"/>
    <mergeCell ref="B49:G49"/>
    <mergeCell ref="B50:C50"/>
    <mergeCell ref="B51:G51"/>
    <mergeCell ref="B52:G52"/>
    <mergeCell ref="B53:G53"/>
    <mergeCell ref="B54:G54"/>
    <mergeCell ref="B55:G55"/>
    <mergeCell ref="A56:G56"/>
    <mergeCell ref="A58:I58"/>
    <mergeCell ref="A59:I59"/>
    <mergeCell ref="A60:I60"/>
    <mergeCell ref="B61:H61"/>
    <mergeCell ref="B62:H62"/>
    <mergeCell ref="B63:G63"/>
    <mergeCell ref="B64:G64"/>
    <mergeCell ref="B65:G65"/>
    <mergeCell ref="B66:G66"/>
    <mergeCell ref="B67:H67"/>
    <mergeCell ref="B68:G68"/>
    <mergeCell ref="B69:G69"/>
    <mergeCell ref="B70:G70"/>
    <mergeCell ref="B71:H71"/>
    <mergeCell ref="B72:H72"/>
    <mergeCell ref="B73:H73"/>
    <mergeCell ref="B74:H74"/>
    <mergeCell ref="B75:H75"/>
    <mergeCell ref="A76:I76"/>
    <mergeCell ref="A77:I77"/>
    <mergeCell ref="A78:I78"/>
    <mergeCell ref="A79:I79"/>
    <mergeCell ref="B80:H80"/>
    <mergeCell ref="B81:H81"/>
    <mergeCell ref="B82:H82"/>
    <mergeCell ref="B83:H83"/>
    <mergeCell ref="A84:H84"/>
    <mergeCell ref="A85:I85"/>
    <mergeCell ref="A86:I86"/>
    <mergeCell ref="B87:H87"/>
    <mergeCell ref="B88:H88"/>
    <mergeCell ref="B89:H89"/>
    <mergeCell ref="B90:H90"/>
    <mergeCell ref="B91:H91"/>
    <mergeCell ref="B92:G92"/>
    <mergeCell ref="A93:H93"/>
    <mergeCell ref="A94:I94"/>
    <mergeCell ref="A95:I95"/>
    <mergeCell ref="A96:I96"/>
    <mergeCell ref="A97:I97"/>
    <mergeCell ref="A98:I98"/>
    <mergeCell ref="A99:I99"/>
    <mergeCell ref="A101:I101"/>
    <mergeCell ref="B102:H102"/>
    <mergeCell ref="B103:G103"/>
    <mergeCell ref="B104:H104"/>
    <mergeCell ref="B105:H105"/>
    <mergeCell ref="B106:H106"/>
    <mergeCell ref="B107:H107"/>
    <mergeCell ref="B108:H108"/>
    <mergeCell ref="A109:H109"/>
    <mergeCell ref="A110:I110"/>
    <mergeCell ref="A111:I111"/>
    <mergeCell ref="B112:H112"/>
    <mergeCell ref="B113:H113"/>
    <mergeCell ref="A114:H114"/>
    <mergeCell ref="A115:I115"/>
    <mergeCell ref="A116:I116"/>
    <mergeCell ref="B117:H117"/>
    <mergeCell ref="B118:H118"/>
    <mergeCell ref="B119:H119"/>
    <mergeCell ref="A120:H120"/>
    <mergeCell ref="A121:I121"/>
    <mergeCell ref="A122:I122"/>
    <mergeCell ref="B123:H123"/>
    <mergeCell ref="B124:H124"/>
    <mergeCell ref="B125:H125"/>
    <mergeCell ref="B126:H126"/>
    <mergeCell ref="B127:H127"/>
    <mergeCell ref="A128:H128"/>
    <mergeCell ref="A129:I129"/>
    <mergeCell ref="A130:I130"/>
    <mergeCell ref="A132:I132"/>
    <mergeCell ref="B133:G133"/>
    <mergeCell ref="A134:G134"/>
    <mergeCell ref="B135:G135"/>
    <mergeCell ref="A136:G136"/>
    <mergeCell ref="B137:G137"/>
    <mergeCell ref="A138:G138"/>
    <mergeCell ref="B139:G139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A148:H148"/>
    <mergeCell ref="A149:I149"/>
    <mergeCell ref="A150:G150"/>
    <mergeCell ref="A151:B153"/>
    <mergeCell ref="C151:I151"/>
    <mergeCell ref="C152:I152"/>
    <mergeCell ref="C153:I153"/>
    <mergeCell ref="A154:I154"/>
    <mergeCell ref="A155:I155"/>
    <mergeCell ref="A156:I156"/>
    <mergeCell ref="A157:I157"/>
    <mergeCell ref="A158:H158"/>
    <mergeCell ref="B159:H159"/>
    <mergeCell ref="B160:H160"/>
    <mergeCell ref="B161:H161"/>
    <mergeCell ref="B162:H162"/>
    <mergeCell ref="B163:H163"/>
    <mergeCell ref="A164:H164"/>
    <mergeCell ref="B165:H165"/>
    <mergeCell ref="A166:H166"/>
    <mergeCell ref="A167:I167"/>
    <mergeCell ref="A168:I168"/>
    <mergeCell ref="A169:H169"/>
    <mergeCell ref="A170:I170"/>
    <mergeCell ref="A171:F171"/>
    <mergeCell ref="G171:I171"/>
    <mergeCell ref="A172:I172"/>
    <mergeCell ref="A173:F173"/>
    <mergeCell ref="G173:I173"/>
    <mergeCell ref="A174:I174"/>
    <mergeCell ref="A175:F175"/>
    <mergeCell ref="G175:I175"/>
    <mergeCell ref="A176:I17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ColWidth="11.58984375" defaultRowHeight="12.8" zeroHeight="false" outlineLevelRow="0" outlineLevelCol="0"/>
  <cols>
    <col collapsed="false" customWidth="true" hidden="false" outlineLevel="0" max="2" min="2" style="0" width="19.38"/>
    <col collapsed="false" customWidth="true" hidden="false" outlineLevel="0" max="3" min="3" style="0" width="14.83"/>
  </cols>
  <sheetData>
    <row r="1" customFormat="false" ht="13.2" hidden="false" customHeight="false" outlineLevel="0" collapsed="false">
      <c r="A1" s="146" t="s">
        <v>169</v>
      </c>
      <c r="B1" s="146"/>
      <c r="C1" s="146"/>
      <c r="D1" s="146"/>
    </row>
    <row r="2" customFormat="false" ht="13.2" hidden="false" customHeight="false" outlineLevel="0" collapsed="false">
      <c r="A2" s="147" t="s">
        <v>170</v>
      </c>
      <c r="B2" s="147" t="s">
        <v>171</v>
      </c>
      <c r="C2" s="147" t="s">
        <v>172</v>
      </c>
      <c r="D2" s="147" t="s">
        <v>173</v>
      </c>
    </row>
    <row r="3" customFormat="false" ht="12.8" hidden="false" customHeight="false" outlineLevel="0" collapsed="false">
      <c r="A3" s="148"/>
      <c r="B3" s="148"/>
      <c r="C3" s="148"/>
      <c r="D3" s="148"/>
    </row>
    <row r="4" customFormat="false" ht="13.2" hidden="false" customHeight="false" outlineLevel="0" collapsed="false">
      <c r="A4" s="149" t="s">
        <v>174</v>
      </c>
      <c r="B4" s="150" t="n">
        <v>38.8</v>
      </c>
      <c r="C4" s="151" t="n">
        <v>3</v>
      </c>
      <c r="D4" s="150" t="n">
        <f aca="false">B4*C4</f>
        <v>116.4</v>
      </c>
    </row>
    <row r="5" customFormat="false" ht="13.2" hidden="false" customHeight="false" outlineLevel="0" collapsed="false">
      <c r="A5" s="150"/>
      <c r="B5" s="150"/>
      <c r="C5" s="151"/>
      <c r="D5" s="150"/>
    </row>
    <row r="6" customFormat="false" ht="13.2" hidden="false" customHeight="false" outlineLevel="0" collapsed="false">
      <c r="A6" s="149" t="s">
        <v>175</v>
      </c>
      <c r="B6" s="150" t="n">
        <v>23.5</v>
      </c>
      <c r="C6" s="151" t="n">
        <v>3</v>
      </c>
      <c r="D6" s="150" t="n">
        <f aca="false">B6*C6</f>
        <v>70.5</v>
      </c>
    </row>
    <row r="7" customFormat="false" ht="13.2" hidden="false" customHeight="false" outlineLevel="0" collapsed="false">
      <c r="A7" s="150"/>
      <c r="B7" s="150"/>
      <c r="C7" s="151"/>
      <c r="D7" s="150"/>
    </row>
    <row r="8" customFormat="false" ht="13.2" hidden="false" customHeight="false" outlineLevel="0" collapsed="false">
      <c r="A8" s="149" t="s">
        <v>176</v>
      </c>
      <c r="B8" s="150" t="n">
        <v>70.5</v>
      </c>
      <c r="C8" s="151" t="n">
        <v>2</v>
      </c>
      <c r="D8" s="150" t="n">
        <f aca="false">B8*C8</f>
        <v>141</v>
      </c>
    </row>
    <row r="9" customFormat="false" ht="13.2" hidden="false" customHeight="false" outlineLevel="0" collapsed="false">
      <c r="A9" s="150"/>
      <c r="B9" s="150"/>
      <c r="C9" s="151"/>
      <c r="D9" s="150"/>
    </row>
    <row r="10" customFormat="false" ht="13.2" hidden="false" customHeight="false" outlineLevel="0" collapsed="false">
      <c r="A10" s="149" t="s">
        <v>177</v>
      </c>
      <c r="B10" s="150" t="n">
        <v>6.88</v>
      </c>
      <c r="C10" s="151" t="n">
        <v>3</v>
      </c>
      <c r="D10" s="150" t="n">
        <f aca="false">B10*C10</f>
        <v>20.64</v>
      </c>
    </row>
    <row r="11" customFormat="false" ht="13.2" hidden="false" customHeight="false" outlineLevel="0" collapsed="false">
      <c r="A11" s="150"/>
      <c r="B11" s="150"/>
      <c r="C11" s="151"/>
      <c r="D11" s="150"/>
    </row>
    <row r="12" customFormat="false" ht="13.2" hidden="false" customHeight="false" outlineLevel="0" collapsed="false">
      <c r="A12" s="149" t="s">
        <v>178</v>
      </c>
      <c r="B12" s="150" t="n">
        <v>4.29</v>
      </c>
      <c r="C12" s="151" t="n">
        <v>1</v>
      </c>
      <c r="D12" s="150" t="n">
        <f aca="false">C12*B12</f>
        <v>4.29</v>
      </c>
    </row>
    <row r="13" customFormat="false" ht="13.2" hidden="false" customHeight="false" outlineLevel="0" collapsed="false">
      <c r="A13" s="152"/>
      <c r="B13" s="152"/>
      <c r="C13" s="153" t="s">
        <v>179</v>
      </c>
      <c r="D13" s="154" t="n">
        <f aca="false">SUM(D4:D12)</f>
        <v>352.83</v>
      </c>
    </row>
    <row r="14" customFormat="false" ht="13.2" hidden="false" customHeight="false" outlineLevel="0" collapsed="false">
      <c r="A14" s="152"/>
      <c r="B14" s="152"/>
      <c r="C14" s="153" t="s">
        <v>180</v>
      </c>
      <c r="D14" s="154" t="n">
        <f aca="false">D13/12</f>
        <v>29.4025</v>
      </c>
    </row>
  </sheetData>
  <mergeCells count="1">
    <mergeCell ref="A1:D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ColWidth="11.58984375" defaultRowHeight="12.8" zeroHeight="false" outlineLevelRow="0" outlineLevelCol="0"/>
  <cols>
    <col collapsed="false" customWidth="true" hidden="false" outlineLevel="0" max="7" min="6" style="0" width="13.02"/>
  </cols>
  <sheetData>
    <row r="1" customFormat="false" ht="12.8" hidden="false" customHeight="false" outlineLevel="0" collapsed="false">
      <c r="A1" s="155" t="s">
        <v>181</v>
      </c>
      <c r="B1" s="155"/>
      <c r="C1" s="155"/>
      <c r="D1" s="155"/>
      <c r="E1" s="155"/>
      <c r="F1" s="155"/>
      <c r="G1" s="155"/>
    </row>
    <row r="2" customFormat="false" ht="13.8" hidden="false" customHeight="false" outlineLevel="0" collapsed="false">
      <c r="B2" s="156"/>
      <c r="C2" s="156"/>
      <c r="D2" s="156"/>
      <c r="E2" s="156"/>
      <c r="F2" s="156"/>
      <c r="G2" s="156"/>
    </row>
    <row r="3" customFormat="false" ht="36.5" hidden="false" customHeight="false" outlineLevel="0" collapsed="false">
      <c r="A3" s="157" t="s">
        <v>170</v>
      </c>
      <c r="B3" s="158" t="s">
        <v>182</v>
      </c>
      <c r="C3" s="158" t="s">
        <v>183</v>
      </c>
      <c r="D3" s="158" t="s">
        <v>184</v>
      </c>
      <c r="E3" s="158" t="s">
        <v>185</v>
      </c>
      <c r="F3" s="158" t="s">
        <v>186</v>
      </c>
      <c r="G3" s="158" t="s">
        <v>187</v>
      </c>
    </row>
    <row r="4" customFormat="false" ht="48" hidden="false" customHeight="false" outlineLevel="0" collapsed="false">
      <c r="A4" s="159" t="n">
        <v>13</v>
      </c>
      <c r="B4" s="160" t="s">
        <v>188</v>
      </c>
      <c r="C4" s="161" t="s">
        <v>28</v>
      </c>
      <c r="D4" s="162" t="n">
        <v>15</v>
      </c>
      <c r="E4" s="163" t="n">
        <f aca="false">'Auxiliar de Escritório Fortalez'!I166</f>
        <v>3514.19680748</v>
      </c>
      <c r="F4" s="163" t="n">
        <f aca="false">E4*D4</f>
        <v>52712.9521122</v>
      </c>
      <c r="G4" s="163" t="n">
        <f aca="false">F4*12</f>
        <v>632555.4253464</v>
      </c>
    </row>
    <row r="5" customFormat="false" ht="25" hidden="false" customHeight="false" outlineLevel="0" collapsed="false">
      <c r="A5" s="159" t="n">
        <v>14</v>
      </c>
      <c r="B5" s="164" t="s">
        <v>189</v>
      </c>
      <c r="C5" s="161" t="s">
        <v>28</v>
      </c>
      <c r="D5" s="162" t="n">
        <v>1</v>
      </c>
      <c r="E5" s="163" t="n">
        <f aca="false">'Auxiliar de Escritório ARF-Sobr'!I166</f>
        <v>3340.95680748</v>
      </c>
      <c r="F5" s="163" t="n">
        <f aca="false">E5*D5</f>
        <v>3340.95680748</v>
      </c>
      <c r="G5" s="163" t="n">
        <f aca="false">F5*12</f>
        <v>40091.48168976</v>
      </c>
    </row>
    <row r="6" customFormat="false" ht="13.8" hidden="false" customHeight="false" outlineLevel="0" collapsed="false">
      <c r="A6" s="165" t="s">
        <v>190</v>
      </c>
      <c r="B6" s="165"/>
      <c r="C6" s="165"/>
      <c r="D6" s="165"/>
      <c r="E6" s="166"/>
      <c r="F6" s="167"/>
      <c r="G6" s="167" t="n">
        <f aca="false">SUM(G4:G5)</f>
        <v>672646.90703616</v>
      </c>
    </row>
  </sheetData>
  <mergeCells count="2">
    <mergeCell ref="A1:G1"/>
    <mergeCell ref="A6:D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93</TotalTime>
  <Application>LibreOffice/6.4.6.2$Windows_x86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2021-10-08T10:59:45Z</dcterms:created>
  <dc:creator/>
  <dc:description/>
  <dc:language>pt-BR</dc:language>
  <cp:lastModifiedBy/>
  <dcterms:modified xsi:type="dcterms:W3CDTF">2021-10-25T15:30:02Z</dcterms:modified>
  <cp:revision>4</cp:revision>
  <dc:subject/>
  <dc:title/>
</cp:coreProperties>
</file>